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7410" activeTab="0"/>
  </bookViews>
  <sheets>
    <sheet name="Прогнозное обеспечение 27.09" sheetId="1" r:id="rId1"/>
    <sheet name="Ресурсное обеспечение 27.09" sheetId="2" r:id="rId2"/>
    <sheet name="План мероприятий на 2020 год" sheetId="3" r:id="rId3"/>
  </sheets>
  <definedNames>
    <definedName name="_xlnm.Print_Area" localSheetId="2">'План мероприятий на 2020 год'!$A$1:$H$385</definedName>
    <definedName name="_xlnm.Print_Area" localSheetId="0">'Прогнозное обеспечение 27.09'!$A$1:$L$528</definedName>
    <definedName name="_xlnm.Print_Area" localSheetId="1">'Ресурсное обеспечение 27.09'!$A$1:$L$429</definedName>
  </definedNames>
  <calcPr fullCalcOnLoad="1"/>
</workbook>
</file>

<file path=xl/sharedStrings.xml><?xml version="1.0" encoding="utf-8"?>
<sst xmlns="http://schemas.openxmlformats.org/spreadsheetml/2006/main" count="1935" uniqueCount="210">
  <si>
    <t>1.12.2 Пополнение материально- технической базы в организациях, осуществляющих образовательную деятельность по адаптированным образовательным программам</t>
  </si>
  <si>
    <t xml:space="preserve">1.12.3 Создание материально- техническай базы для реализации основных и дополнительных и общеобразовательных  программ цифрового и гуманитарного профилей </t>
  </si>
  <si>
    <t xml:space="preserve">1.12.4 Создание  новых мест в общеобразовательных организациях  </t>
  </si>
  <si>
    <t>1.12.5 Внедрение ФГОС ООО, ФГОС СОО во всех общеобразовательных учреждениях</t>
  </si>
  <si>
    <t>1.12.6 Подготовка кадров по обновленной программе повышения квалификации</t>
  </si>
  <si>
    <t>1.12.7 Сопровождение образовательных организации  участвующих во внедрении новой модели оценки качества образования</t>
  </si>
  <si>
    <t>1.13.1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</si>
  <si>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1.13.2 .Не менее чем 85 % от общего числа старшеклассников (6-11 классы) Жигаловского района приняли участие в открытых онлайн-уроках, реализуемых с учётом опыта цикла открытых уроков «Проектория», направленных на раннюю профориентацию.</t>
  </si>
  <si>
    <t>1.13.3 .Построение индивидуального учебного плана в соответствии с выбранными профессиональными компетенциями (профессиональным областями деятельности) с учётом реализации проекта «Билет в будущее»</t>
  </si>
  <si>
    <t>1.13.4.Обновление материально- техническай базы для занятий физической культурой и спортом в общеобразовательных организациях, расположенных в сельской местности</t>
  </si>
  <si>
    <t xml:space="preserve">1.13.5.  Обучение в детском технопарке «Кванториум» не менее чем 4 % от общего числа обучающихся </t>
  </si>
  <si>
    <t>1.13.6.  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обучающимися.</t>
  </si>
  <si>
    <t xml:space="preserve">1.13.7.  Освоение дополнительных общеобразовательных программ (том числе с использованием дистанционных технологий) не менее 70 % детей с ограниченными возможностями здоровья </t>
  </si>
  <si>
    <t>1.13.9.  Внедрение целевой модели развития региональных систем дополнительного образования детей</t>
  </si>
  <si>
    <t>1.14.2.  Получение услуги психолого-педагогической, методической и консультативной помощи, оказание поддержки гражданам, желающим принять на воспитание  в свои семьи детей, оставшихся без попечения родителей.</t>
  </si>
  <si>
    <t>1.15.1. Содействие занятости женщин, воспитывающих детей, в рамках реализации программы  «Содействие занятости населения Иркутской области» на 2014-2020 годы</t>
  </si>
  <si>
    <t>1.15.2. Создание в Жигаловском районе дополнительных мест для детей в возрасте до трех лет в образовательных организациях, осуществляющих образовательную деятельность по образовательным программам дошкольного образования.</t>
  </si>
  <si>
    <t>1.16.1. Внедрение системы аттестации руководителей общеобразовательных организаций</t>
  </si>
  <si>
    <t>1.16.2. Обеспечение возможности для непрерывного и планомерного повышения квалификации педагогических работников, в том числе на основе использования современных цифровых технологий, формирования и участия в профессиональных ассоциациях, программах обмена опытом и лучшими практиками, привлечения работодателей к дополнительному профессиональному образованию педагогических работников, в том числе в форме стажировок</t>
  </si>
  <si>
    <t>1.17.1. Реализация программ профессиональной переподготовки руководителей образовательных организаций и специалистов управления образования, по внедрению и функционированию в образовательных организациях целевой модели цифровой образовательной среды</t>
  </si>
  <si>
    <t>1.17.3.  Реализация в образовательных организациях целевой модели цифровой образовательной среды с использование федеральной информационно-сервисной платформы цифровой образовательной среды, набора типовых информационных решений</t>
  </si>
  <si>
    <t>1.17.2.  Внедрение целевой модели цифровой образовательной среды во всех образовательных организациях.Проведение эксперимента по внедрению в образовательную программу современных цифровых технологий для не менее 800 тыс. детей, обучающихся в 83 % общеобразовательных организациях</t>
  </si>
  <si>
    <t xml:space="preserve">1.17. Муниципальный проект Цифровая образовательная среда"
</t>
  </si>
  <si>
    <t xml:space="preserve">1.18. Муниципальный проект "Новые возможности каждого"
</t>
  </si>
  <si>
    <t>1.18.1. Формирование системы непрерывного обновления работающими гражданами своих профессиональных знаний и приобретения ими новых профессиональных навыков, включая овладение компетенциями в области цифровой экономики всеми желающими.</t>
  </si>
  <si>
    <t>1.19.1. Создание системы действенной профориентации обучающихся, способствующей формированию профессионального самоопределения в соответствии с желаниями, способностями, индивидуальными особенностями каждой личности и с учетом социокультурной и экономической ситуации в районе.</t>
  </si>
  <si>
    <t xml:space="preserve">1.19. Муниципальный проект "Молодые профессионалы"
</t>
  </si>
  <si>
    <t xml:space="preserve">1.16. Муниципальный проект "Учитель будущего"
</t>
  </si>
  <si>
    <t xml:space="preserve">1.15. Муниципальный проект "Содействие занятости женщин- создание условий дошкольного гобразования для детей в возрасте до трех лет"
</t>
  </si>
  <si>
    <t xml:space="preserve">1.14. Муниципальный проект "Поддержка семей, имеющих детей"
</t>
  </si>
  <si>
    <t xml:space="preserve">1.13. Муниципальный проект "Успех каждого ребенка"
</t>
  </si>
  <si>
    <t xml:space="preserve">1.12. Муниципальный проект "Современная школа"
</t>
  </si>
  <si>
    <t>к  муниципальной  программе</t>
  </si>
  <si>
    <t xml:space="preserve">«Развитие образования» </t>
  </si>
  <si>
    <t>Ресурсное обеспечение</t>
  </si>
  <si>
    <t>реализации муниципальной программы</t>
  </si>
  <si>
    <t>за счет средств,</t>
  </si>
  <si>
    <t>(далее - программа)</t>
  </si>
  <si>
    <t>№п/п</t>
  </si>
  <si>
    <t>Наименование муниципальной программы, наименование подпрограммы, основного мероприятия , мероприятия</t>
  </si>
  <si>
    <t>Ответственный исполнитель, соисполнитель, участник</t>
  </si>
  <si>
    <t>Ресурсное обеспечение (тыс.руб.) годы</t>
  </si>
  <si>
    <t>Источник</t>
  </si>
  <si>
    <t>2024год</t>
  </si>
  <si>
    <t>Управление образования :</t>
  </si>
  <si>
    <t>Всего</t>
  </si>
  <si>
    <t>Средства планируемые к привлечению из федерального бюджета, (далее - ФБ) - при наличии</t>
  </si>
  <si>
    <t>Средства, планируемые к привлечению из  областного бюджета, (далее - ОБ) - при наличии</t>
  </si>
  <si>
    <t>Местный бюджет   МО « Жигаловский район» (далее-МБ)</t>
  </si>
  <si>
    <t xml:space="preserve">Управление образования </t>
  </si>
  <si>
    <t>ФБ</t>
  </si>
  <si>
    <t>ОБ</t>
  </si>
  <si>
    <t>МБ</t>
  </si>
  <si>
    <t xml:space="preserve">Основное мероприятие 1.1Создание условий для обеспечения доступности дошкольного образования, соответствующего единому стандарту качества дошкольного образования </t>
  </si>
  <si>
    <t>Основное мероприятие 1.2Обеспечение условий и качества обучения, соответствующих ФГОС начального общего, основного общего, среднего общего образования</t>
  </si>
  <si>
    <t>Основное мероприятие 1.3.Создание условий для обеспечения поступательного развития системы дополнительного образования</t>
  </si>
  <si>
    <t xml:space="preserve">Основное мероприятие 1.4 «Осуществление отдельных областных государственных  полномочий и обеспечение государственных гарантий» </t>
  </si>
  <si>
    <t>Управление образования</t>
  </si>
  <si>
    <t>ИИ</t>
  </si>
  <si>
    <t>Основное мероприятие 1.5  Повышение уровня квалификации работников</t>
  </si>
  <si>
    <t xml:space="preserve">1.6Основное мероприятие
Реализация мер по созданию условий для доступного и качественного питания детей с учетом особенностей и здоровья
</t>
  </si>
  <si>
    <t xml:space="preserve">1.7 Основное мероприятие
Капитальные ремонты образовательных организаций Жигаловского района
</t>
  </si>
  <si>
    <t xml:space="preserve">1.8 Основное мероприятие
Комплексная безопасность образовательных учреждений
</t>
  </si>
  <si>
    <t xml:space="preserve">1.9 Основное мероприятие
Создание единой информационно-образовательной среды
</t>
  </si>
  <si>
    <t xml:space="preserve">1.10 Основное мероприятие
Капитальные вложения в объекты муниципальной собственности в сфере образования
</t>
  </si>
  <si>
    <t>Управление образования, администрация МО " Жигаловский район"</t>
  </si>
  <si>
    <t xml:space="preserve">1.11 Основное мероприятие
Народные инициативы
</t>
  </si>
  <si>
    <t xml:space="preserve">2.1.Основное мероприятие Одарённые дети
</t>
  </si>
  <si>
    <t>4.1.Основное мероприятие Прочие мероприятия в области образования.</t>
  </si>
  <si>
    <t>Иные источники (далее - ИИ) - при наличии</t>
  </si>
  <si>
    <t>Приложение 7</t>
  </si>
  <si>
    <t xml:space="preserve">Оценка расходов (тыс. руб.), годы </t>
  </si>
  <si>
    <t xml:space="preserve">муниципального образования" Жигаловский  район"  </t>
  </si>
  <si>
    <t>предусмотренных в бюджете муниципального образования  «Жигаловский район»</t>
  </si>
  <si>
    <t>Администрация муниципального образования "Жигаловский район"</t>
  </si>
  <si>
    <t>Управление образования администрации МО "Жигаловский район"</t>
  </si>
  <si>
    <t xml:space="preserve">
1.1.3.Мероприятие  
Расходы на приобретение средств обучения и воспитания, необходимых для оснащения муниципальных дошкольных образовательных организаций</t>
  </si>
  <si>
    <t>1.12.1 Создание высоко оснащенных ученико- мест предметной области "Технология"</t>
  </si>
  <si>
    <t>1.14.3.  Субсидия местным бюджетам на обеспечение мероприятий по организации питания обучающихся с ограниченными возможностями здоровья</t>
  </si>
  <si>
    <t>1.14.4.  Субсидия местным бюджетам на оснащение средствами обучения и воспитания при создании дополнительных мест для детей в возрасте до семи лет в образовательных организациях по программам дошкольного образования.</t>
  </si>
  <si>
    <r>
      <t xml:space="preserve">1.1.1. Мероприятие </t>
    </r>
    <r>
      <rPr>
        <sz val="11"/>
        <rFont val="Times New Roman"/>
        <family val="1"/>
      </rPr>
      <t xml:space="preserve">                     Расходы на создание условий для обеспечения доступности дошкольного образования, соответствующего единому стандарту качества дошкольного образования </t>
    </r>
  </si>
  <si>
    <r>
      <t xml:space="preserve">
1.1.2.Мероприятие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</si>
  <si>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 1.2.1. Мероприятие </t>
    </r>
    <r>
      <rPr>
        <sz val="11"/>
        <rFont val="Times New Roman"/>
        <family val="1"/>
      </rPr>
      <t xml:space="preserve"> Расходы на обеспечение условий и качества обучения, соответствующих ФГОС начального общего, основного общего, среднего общего образования</t>
    </r>
  </si>
  <si>
    <r>
      <t xml:space="preserve">
1.2.2.Мероприятие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</si>
  <si>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
1.2.3.Мероприятие  
</t>
    </r>
    <r>
      <rPr>
        <sz val="11"/>
        <rFont val="Times New Roman"/>
        <family val="1"/>
      </rPr>
      <t>Расходы на приобретение средств обучения (вычислительной техники) для малокомплектных образовательных организаций, расположенных в сельской местности</t>
    </r>
  </si>
  <si>
    <r>
      <t xml:space="preserve">
1.2.4.Мероприятие  
</t>
    </r>
    <r>
      <rPr>
        <sz val="11"/>
        <rFont val="Times New Roman"/>
        <family val="1"/>
      </rPr>
      <t>Расходы на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  </r>
  </si>
  <si>
    <r>
      <t xml:space="preserve">
1.3.3.Мероприятие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</si>
  <si>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
1.4.1.Мероприятие  
</t>
    </r>
    <r>
      <rPr>
        <sz val="11"/>
        <rFont val="Times New Roman"/>
        <family val="1"/>
      </rPr>
      <t>Расходы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</t>
    </r>
  </si>
  <si>
    <r>
      <t xml:space="preserve">1.4.2.Мероприятие
</t>
    </r>
    <r>
      <rPr>
        <sz val="11"/>
        <rFont val="Times New Roman"/>
        <family val="1"/>
      </rPr>
  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  </r>
    <r>
      <rPr>
        <b/>
        <sz val="11"/>
        <rFont val="Times New Roman"/>
        <family val="1"/>
      </rPr>
      <t xml:space="preserve">
</t>
    </r>
  </si>
  <si>
    <r>
      <t xml:space="preserve">1.4.3.Мероприятие </t>
    </r>
    <r>
      <rPr>
        <sz val="11"/>
        <rFont val="Times New Roman"/>
        <family val="1"/>
      </rPr>
      <t>Осуществление отдельных областных государственных полномочий по предоставлению мер социальной поддержки многодетным и малоимущим семьям</t>
    </r>
  </si>
  <si>
    <r>
      <t xml:space="preserve">1.6.1 Мероприятие </t>
    </r>
    <r>
      <rPr>
        <sz val="11"/>
        <rFont val="Times New Roman"/>
        <family val="1"/>
      </rPr>
      <t>Ремонт пищеблоков образовательных организаций</t>
    </r>
  </si>
  <si>
    <r>
      <t xml:space="preserve">1.7.1 </t>
    </r>
    <r>
      <rPr>
        <sz val="11"/>
        <rFont val="Times New Roman"/>
        <family val="1"/>
      </rPr>
      <t>Капитальный ремонт здания детского сада №11 с Дальняя Закора</t>
    </r>
  </si>
  <si>
    <r>
      <t xml:space="preserve">1.10.1 </t>
    </r>
    <r>
      <rPr>
        <sz val="11"/>
        <rFont val="Times New Roman"/>
        <family val="1"/>
      </rPr>
      <t>Приобретение детского сада в п. Жигалово Жигаловского района на 120  мест</t>
    </r>
    <r>
      <rPr>
        <b/>
        <sz val="11"/>
        <rFont val="Times New Roman"/>
        <family val="1"/>
      </rPr>
      <t xml:space="preserve">
</t>
    </r>
  </si>
  <si>
    <r>
      <t xml:space="preserve">1.10.2 </t>
    </r>
    <r>
      <rPr>
        <sz val="11"/>
        <rFont val="Times New Roman"/>
        <family val="1"/>
      </rPr>
      <t>Привязка технического проекта к местности с прохождением государственной экспертизы (школа 520 мест)</t>
    </r>
    <r>
      <rPr>
        <b/>
        <sz val="11"/>
        <rFont val="Times New Roman"/>
        <family val="1"/>
      </rPr>
      <t xml:space="preserve">
</t>
    </r>
  </si>
  <si>
    <r>
      <t xml:space="preserve">1.10.3 </t>
    </r>
    <r>
      <rPr>
        <sz val="11"/>
        <rFont val="Times New Roman"/>
        <family val="1"/>
      </rPr>
      <t>Привязка технического проекта к местности с прохождением государственной экспертизы (детский сад на 220 мест)</t>
    </r>
    <r>
      <rPr>
        <b/>
        <sz val="11"/>
        <rFont val="Times New Roman"/>
        <family val="1"/>
      </rPr>
      <t xml:space="preserve">
</t>
    </r>
  </si>
  <si>
    <r>
      <t xml:space="preserve">2.1.1 Мероприятие </t>
    </r>
    <r>
      <rPr>
        <sz val="11"/>
        <rFont val="Times New Roman"/>
        <family val="1"/>
      </rPr>
      <t>Поощрение лучших учеников района</t>
    </r>
  </si>
  <si>
    <r>
      <t xml:space="preserve">2.2.1 Мероприятие </t>
    </r>
    <r>
      <rPr>
        <sz val="11"/>
        <rFont val="Times New Roman"/>
        <family val="1"/>
      </rPr>
      <t xml:space="preserve">Организация работы с одаренными детьми </t>
    </r>
  </si>
  <si>
    <r>
      <t xml:space="preserve">3.1Основное мероприятие </t>
    </r>
    <r>
      <rPr>
        <sz val="11"/>
        <rFont val="Times New Roman"/>
        <family val="1"/>
      </rPr>
      <t>Организация летних каникул детей</t>
    </r>
  </si>
  <si>
    <r>
      <t xml:space="preserve">3.1.1 Мероприятие </t>
    </r>
    <r>
      <rPr>
        <sz val="11"/>
        <rFont val="Times New Roman"/>
        <family val="1"/>
      </rPr>
      <t>Создание временных рабочих мест для организации трудоустройства несовершеннолетних</t>
    </r>
  </si>
  <si>
    <r>
      <t xml:space="preserve">3.1.2 Мероприятие  </t>
    </r>
    <r>
      <rPr>
        <sz val="11"/>
        <rFont val="Times New Roman"/>
        <family val="1"/>
      </rPr>
      <t>Подготовка образовательных учреждений к работе лагерей дневного пребывания и военного городка и реализация мероприятий спортивной, художественной и другой направленностей</t>
    </r>
  </si>
  <si>
    <r>
      <t xml:space="preserve">3.1.3 Мероприятие </t>
    </r>
    <r>
      <rPr>
        <sz val="11"/>
        <rFont val="Times New Roman"/>
        <family val="1"/>
      </rPr>
      <t>Расходы на оплату стоимости набора продуктов питания в лагерях с дневным пребыванием детей</t>
    </r>
  </si>
  <si>
    <r>
      <t xml:space="preserve">4.1.1. Мероприятие </t>
    </r>
    <r>
      <rPr>
        <sz val="11"/>
        <rFont val="Times New Roman"/>
        <family val="1"/>
      </rPr>
      <t>Расходы на обеспечение деятельности подведомственных учреждений</t>
    </r>
  </si>
  <si>
    <r>
      <t xml:space="preserve">4.1.2. Мероприятие </t>
    </r>
    <r>
      <rPr>
        <sz val="11"/>
        <rFont val="Times New Roman"/>
        <family val="1"/>
      </rPr>
      <t>Проведение районных мероприятий и конкурсов</t>
    </r>
  </si>
  <si>
    <r>
      <t xml:space="preserve">4.1.3.Мероприятие </t>
    </r>
    <r>
      <rPr>
        <sz val="11"/>
        <rFont val="Times New Roman"/>
        <family val="1"/>
      </rPr>
      <t>Расходы на обеспечение деятельности органов местного самоуправления</t>
    </r>
  </si>
  <si>
    <r>
      <t xml:space="preserve">4.1.4.Мероприятие 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</si>
  <si>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4.1.5.Мероприятие 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реализацию мероприятий, направленных на улучшение показателей планирования и исполнения бюджетов муниципальных образований</t>
    </r>
  </si>
  <si>
    <t>2020 год</t>
  </si>
  <si>
    <t>2021 год</t>
  </si>
  <si>
    <t>2022 год</t>
  </si>
  <si>
    <t>2023 год</t>
  </si>
  <si>
    <t>2025год</t>
  </si>
  <si>
    <t>2026год</t>
  </si>
  <si>
    <r>
      <t>на 2020-2026 годы</t>
    </r>
    <r>
      <rPr>
        <b/>
        <sz val="12"/>
        <rFont val="Times New Roman"/>
        <family val="1"/>
      </rPr>
      <t>»</t>
    </r>
  </si>
  <si>
    <t>1.4.4.Мероприятие Расходы по обеспечению бесплатным двухразовым питанием детей инвалидов</t>
  </si>
  <si>
    <r>
      <t xml:space="preserve">1.6.2 Мероприятие </t>
    </r>
    <r>
      <rPr>
        <sz val="11"/>
        <rFont val="Times New Roman"/>
        <family val="1"/>
      </rPr>
      <t>Субсидия на обеспечение бесплатным питьевым молоком обучающихся 1-4 классов муниципальных общеобразовательных организаций</t>
    </r>
  </si>
  <si>
    <t>1.13.10.  Расходы на создание в общеобразовательных организациях, расположенных в сельской местности условий для занятия физической культурой и спортом</t>
  </si>
  <si>
    <r>
      <t xml:space="preserve">Программа </t>
    </r>
    <r>
      <rPr>
        <b/>
        <sz val="11"/>
        <rFont val="Times New Roman"/>
        <family val="1"/>
      </rPr>
      <t>«Развитие образования» на 2020-2026 годы</t>
    </r>
  </si>
  <si>
    <r>
      <t xml:space="preserve"> Подпрограмма1.</t>
    </r>
    <r>
      <rPr>
        <sz val="11"/>
        <rFont val="Times New Roman"/>
        <family val="1"/>
      </rPr>
      <t xml:space="preserve"> «Развитие системы дошкольного, общего и дополнительного образования в Жигаловском районе 2020-2026 годы»</t>
    </r>
  </si>
  <si>
    <t xml:space="preserve">Подпрограмма 2 «Одарённые дети» на 2020-2026гг
</t>
  </si>
  <si>
    <t>Подпрограмма 3. «Организация летних каникул детей в Жигаловском  районе» на 2020-2026 годы</t>
  </si>
  <si>
    <t>Подпрограмма 4 «Обеспечение реализации муниципальной программы и прочие мероприятия в области образования» на 2020 – 2026 годы;</t>
  </si>
  <si>
    <t xml:space="preserve">1.13.6.  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</t>
  </si>
  <si>
    <t>1.14.1. .Внедрение  целевой модели информационно-просветительской поддержки родителей, включающей создание, в том числе в дошкольных образовательных и общеобразовательных организациях, консультационных центров, обеспечивающих получение родителями детей до</t>
  </si>
  <si>
    <t>1.16.2. Обеспечение возможности для непрерывного и планомерного повышения квалификации педагогических работников, в том числе на основе использования современных цифровых технологий, формирования и участия в профессиональных ассоциациях, программах обмена</t>
  </si>
  <si>
    <r>
      <t xml:space="preserve">
4.1.6. 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</t>
    </r>
  </si>
  <si>
    <r>
      <t xml:space="preserve">
1.3.4.Мероприятие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</si>
  <si>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t>Приложение 2</t>
  </si>
  <si>
    <t>к Положению о порядке принятия решений</t>
  </si>
  <si>
    <t>о разработке муниципальных программ</t>
  </si>
  <si>
    <t>МО «Жигаловский район» и их формирования</t>
  </si>
  <si>
    <t xml:space="preserve">и реализации  </t>
  </si>
  <si>
    <t xml:space="preserve">срок реализации </t>
  </si>
  <si>
    <t xml:space="preserve">с месяца </t>
  </si>
  <si>
    <t>по месяц</t>
  </si>
  <si>
    <t>январь 2020</t>
  </si>
  <si>
    <t>декабрь 2020</t>
  </si>
  <si>
    <t xml:space="preserve">                                                                                                                                                                                                       Развитие образования на 2020-2026годы</t>
  </si>
  <si>
    <t>План реализаций  муниципальной программы муниципального образования  "Жигаловский район"  Развитие образования на 2020 г-2026 годы"</t>
  </si>
  <si>
    <t>Объем ресурсного обеспечения ( очередной год), тыс.руб.</t>
  </si>
  <si>
    <r>
      <t xml:space="preserve"> </t>
    </r>
    <r>
      <rPr>
        <b/>
        <sz val="11"/>
        <rFont val="Times New Roman"/>
        <family val="1"/>
      </rPr>
      <t>1.3 1</t>
    </r>
    <r>
      <rPr>
        <sz val="11"/>
        <rFont val="Times New Roman"/>
        <family val="1"/>
      </rPr>
      <t>.Мероприятие  Приобретение спортивного оборудования и инвентаря для оснащения муниципальных организаций, осуществляющих деятельность в сфере физической культуры</t>
    </r>
  </si>
  <si>
    <r>
      <t>1.3.2.Мероприятие</t>
    </r>
    <r>
      <rPr>
        <sz val="11"/>
        <rFont val="Times New Roman"/>
        <family val="1"/>
      </rPr>
      <t xml:space="preserve">  Расходы на создание условий для обеспечения поступательного развития системы дополнительного образования</t>
    </r>
  </si>
  <si>
    <r>
      <t>1.4.4.</t>
    </r>
    <r>
      <rPr>
        <sz val="11"/>
        <rFont val="Times New Roman"/>
        <family val="1"/>
      </rPr>
      <t>Мероприятие Расходы по обеспечению бесплатным двухразовым питанием детей инвалидов</t>
    </r>
  </si>
  <si>
    <t>1.13.8.  Организация участия одарённых детей в заочных, очно- заочных, дистанционных школах на базе регионального центра выявления, поддержки и развития способностей и талантов у детей и молодёжи с учётом опыта Образовательного фонда «Талант и успех», с охватом не менее 5% обучающихся по образовательным программмам основного и среднего общего образования</t>
  </si>
  <si>
    <t>1.17.2.  Внедрение целевой модели цифровой образовательной среды во всех образовательных организациях.Проведение эксперимента по внедрению в образовательную программу современных цифровых технологий для не менее 800 тыс. детей, обучающихся в 83 % общеобразовательных организациях.</t>
  </si>
  <si>
    <r>
      <t xml:space="preserve">1.19. </t>
    </r>
    <r>
      <rPr>
        <sz val="11"/>
        <rFont val="Times New Roman"/>
        <family val="1"/>
      </rPr>
      <t>Основное мероприятие "Субсидия на благоустройство зданий муниципальных общеобразовательных организаций в целях соблюдения требований к воздушно- тепловому режиму, водоснабжению и канализации</t>
    </r>
    <r>
      <rPr>
        <b/>
        <sz val="11"/>
        <rFont val="Times New Roman"/>
        <family val="1"/>
      </rPr>
      <t xml:space="preserve">
</t>
    </r>
  </si>
  <si>
    <t>Приложение 6</t>
  </si>
  <si>
    <t xml:space="preserve">1.12.3 Создание материально- технической базы для реализации основных и дополнительных и общеобразовательных  программ цифрового и гуманитарного профилей </t>
  </si>
  <si>
    <t>1.14.1.Внедрение  целевой модели информационно-просветительской поддержки родителей, включающей создание, в том числе в дошкольных образовательных и общеобразовательных организациях, консультационных центров, обеспечивающих получение родителями детей дошкольного возраста методической, психолого-педагогической, в том числе диагностической и консультативной, помощи на безвозмездной основе</t>
  </si>
  <si>
    <t>1.4.1.Мероприятие  
Расходы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</t>
  </si>
  <si>
    <t>Прогнозная ( справочная) оценка ресурсного обеспечения</t>
  </si>
  <si>
    <t>реализации муниципальной программы муниципального образования "Жигаловский район" "Развитие образования"на 2020-2026 годы"</t>
  </si>
  <si>
    <t>за счет всех источников финансирования</t>
  </si>
  <si>
    <t>1.14.3.  Расходы по обеспечению бесплатным 2-х разовым питанием обучающихся  с ограниченными возможностями здоровья в муниципальных общеобразовательных организациях Иркутской области</t>
  </si>
  <si>
    <t xml:space="preserve">1.20. Основное мероприятие "Благоустройство зданий муниципальных общеобразовательных организаций в целях соблюдения требований к воздушно- тепловому режиму, водоснабжению и канализации
</t>
  </si>
  <si>
    <t xml:space="preserve">1.20.1.  "Расходы за счет субсидии на благоустройство зданий муниципальных общеобразовательных организаций в целях соблюдения требований к воздушно- тепловому режиму, водоснабжению и канализации
</t>
  </si>
  <si>
    <t>1.20.1.  "Расходы за счет субсидии на благоустройство зданий муниципальных общеобразовательных организаций в целях соблюдения требований к воздушно- тепловому режиму, водоснабжению и канализации</t>
  </si>
  <si>
    <t xml:space="preserve">1.20. Основное мероприятие "Основное мероприятие "Благоустройство зданий муниципальных общеобразовательных организаций в целях соблюдения требований к воздушно- тепловому режиму, водоснабжению и канализации"
</t>
  </si>
  <si>
    <t>1.13.2.Не менее чем 85 % от общего числа старшеклассников (6-11 классы) Жигаловского района приняли участие в открытых онлайн-уроках, реализуемых с учётом опыта цикла открытых уроков «Проектория», направленных на раннюю профориентацию.</t>
  </si>
  <si>
    <t xml:space="preserve">1.21. Основное мероприятие "Обеспечение функционирования модели персонифицированного финансирования дополнительного образования детей"
</t>
  </si>
  <si>
    <t>Управление культуры, молодежной политики и спорта администрации МО "Жигаловский район"</t>
  </si>
  <si>
    <t>Управление культуры, молодежной политики и спорта администрация МО " Жигаловский район"</t>
  </si>
  <si>
    <t>Подпрограмма 4 «Обеспечение реализации муниципальной программы и прочие мероприятия в области образования» на 2020 – 2026 годы</t>
  </si>
  <si>
    <r>
      <t xml:space="preserve">Программа </t>
    </r>
    <r>
      <rPr>
        <b/>
        <sz val="10.5"/>
        <rFont val="Times New Roman"/>
        <family val="1"/>
      </rPr>
      <t>«Развитие образования» на 2020-2026 годы</t>
    </r>
  </si>
  <si>
    <r>
      <t xml:space="preserve"> Подпрограмма1.</t>
    </r>
    <r>
      <rPr>
        <sz val="10.5"/>
        <rFont val="Times New Roman"/>
        <family val="1"/>
      </rPr>
      <t xml:space="preserve"> «Развитие системы дошкольного, общего и дополнительного образования в Жигаловском районе 2020-2026 годы»</t>
    </r>
  </si>
  <si>
    <r>
      <t xml:space="preserve">1.1.1. Мероприятие </t>
    </r>
    <r>
      <rPr>
        <sz val="10.5"/>
        <rFont val="Times New Roman"/>
        <family val="1"/>
      </rPr>
      <t xml:space="preserve"> Расходы на создание условий для обеспечения доступности дошкольного образования, соответствующего единому стандарту качества дошкольного образования </t>
    </r>
  </si>
  <si>
    <r>
      <t xml:space="preserve">
1.1.2.Мероприятие  
</t>
    </r>
    <r>
      <rPr>
        <sz val="10.5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</si>
  <si>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 1.2.1. Мероприятие </t>
    </r>
    <r>
      <rPr>
        <sz val="10.5"/>
        <rFont val="Times New Roman"/>
        <family val="1"/>
      </rPr>
      <t xml:space="preserve"> Расходы на обеспечение условий и качества обучения, соответствующих ФГОС начального общего, основного общего, среднего общего образования</t>
    </r>
  </si>
  <si>
    <r>
      <t xml:space="preserve">
1.2.2.Мероприятие  
</t>
    </r>
    <r>
      <rPr>
        <sz val="10.5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</si>
  <si>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
1.2.3.Мероприятие  
</t>
    </r>
    <r>
      <rPr>
        <sz val="10.5"/>
        <rFont val="Times New Roman"/>
        <family val="1"/>
      </rPr>
      <t>Расходы на приобретение средств обучения (вычислительной техники) для малокомплектных образовательных организаций, расположенных в сельской местности</t>
    </r>
  </si>
  <si>
    <r>
      <t xml:space="preserve">
1.2.4.Мероприятие  
</t>
    </r>
    <r>
      <rPr>
        <sz val="10.5"/>
        <rFont val="Times New Roman"/>
        <family val="1"/>
      </rPr>
      <t>Расходы на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  </r>
  </si>
  <si>
    <r>
      <t xml:space="preserve">1.2.5.Мероприятие </t>
    </r>
    <r>
      <rPr>
        <sz val="10.5"/>
        <rFont val="Times New Roman"/>
        <family val="1"/>
      </rPr>
      <t xml:space="preserve">                                     Расходы на софинансирование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</si>
  <si>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 xml:space="preserve"> </t>
    </r>
    <r>
      <rPr>
        <b/>
        <sz val="10.5"/>
        <rFont val="Times New Roman"/>
        <family val="1"/>
      </rPr>
      <t>1.3 1</t>
    </r>
    <r>
      <rPr>
        <sz val="10.5"/>
        <rFont val="Times New Roman"/>
        <family val="1"/>
      </rPr>
      <t>.Мероприятие  Приобретение спортивного оборудования и инвентаря для оснащения муниципальных организаций, осуществляющих деятельность в сфере физической культуры</t>
    </r>
  </si>
  <si>
    <r>
      <t>1.3.2.Мероприятие</t>
    </r>
    <r>
      <rPr>
        <sz val="10.5"/>
        <rFont val="Times New Roman"/>
        <family val="1"/>
      </rPr>
      <t xml:space="preserve">   Расходы на создание условий для обеспечения поступательного развития системы дополнительного образования</t>
    </r>
  </si>
  <si>
    <r>
      <t xml:space="preserve">
1.3.3.Мероприятие  </t>
    </r>
    <r>
      <rPr>
        <sz val="10.5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</si>
  <si>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
1.3.4.Мероприятие  </t>
    </r>
    <r>
      <rPr>
        <sz val="10.5"/>
        <rFont val="Times New Roman"/>
        <family val="1"/>
      </rPr>
      <t>Расходы на обеспечение деятельности подведомственных учреждений за счет субсидии на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</si>
  <si>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 xml:space="preserve">1.3.5.Мероприятие </t>
    </r>
    <r>
      <rPr>
        <sz val="10.5"/>
        <rFont val="Times New Roman"/>
        <family val="1"/>
      </rPr>
      <t xml:space="preserve">                                     Расходы на софинансирование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</si>
  <si>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 xml:space="preserve">1.4.2.Мероприятие
</t>
    </r>
    <r>
      <rPr>
        <sz val="10.5"/>
        <rFont val="Times New Roman"/>
        <family val="1"/>
      </rPr>
  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  </r>
    <r>
      <rPr>
        <b/>
        <sz val="10.5"/>
        <rFont val="Times New Roman"/>
        <family val="1"/>
      </rPr>
      <t xml:space="preserve">
</t>
    </r>
  </si>
  <si>
    <r>
      <t xml:space="preserve">1.4.3.Мероприятие </t>
    </r>
    <r>
      <rPr>
        <sz val="10.5"/>
        <rFont val="Times New Roman"/>
        <family val="1"/>
      </rPr>
      <t>Осуществление отдельных областных государственных полномочий по предоставлению мер социальной поддержки многодетным и малоимущим семьям</t>
    </r>
  </si>
  <si>
    <r>
      <t xml:space="preserve">1.6.1 Мероприятие </t>
    </r>
    <r>
      <rPr>
        <sz val="10.5"/>
        <rFont val="Times New Roman"/>
        <family val="1"/>
      </rPr>
      <t>Ремонт пищеблоков образовательных организаций</t>
    </r>
  </si>
  <si>
    <r>
      <t xml:space="preserve">1.6.2 Мероприятие </t>
    </r>
    <r>
      <rPr>
        <sz val="10.5"/>
        <rFont val="Times New Roman"/>
        <family val="1"/>
      </rPr>
      <t>Расходы за счет субсидии на обеспечение бесплатным питьевым молоком обучающихся 1-4 классов муниципальных общеобразовательных организаций</t>
    </r>
  </si>
  <si>
    <r>
      <t xml:space="preserve">1.10.1 </t>
    </r>
    <r>
      <rPr>
        <sz val="10.5"/>
        <rFont val="Times New Roman"/>
        <family val="1"/>
      </rPr>
      <t>Строительство детского сада в п. Жигалово Жигаловского района на 120  мест</t>
    </r>
    <r>
      <rPr>
        <b/>
        <sz val="10.5"/>
        <rFont val="Times New Roman"/>
        <family val="1"/>
      </rPr>
      <t xml:space="preserve">
</t>
    </r>
  </si>
  <si>
    <r>
      <t xml:space="preserve">1.10.2 </t>
    </r>
    <r>
      <rPr>
        <sz val="10.5"/>
        <rFont val="Times New Roman"/>
        <family val="1"/>
      </rPr>
      <t>Привязка технического проекта к местности с прохождением государственной экспертизы (школа 520 мест)</t>
    </r>
    <r>
      <rPr>
        <b/>
        <sz val="10.5"/>
        <rFont val="Times New Roman"/>
        <family val="1"/>
      </rPr>
      <t xml:space="preserve">
</t>
    </r>
  </si>
  <si>
    <r>
      <t xml:space="preserve">1.10.3 </t>
    </r>
    <r>
      <rPr>
        <sz val="10.5"/>
        <rFont val="Times New Roman"/>
        <family val="1"/>
      </rPr>
      <t>Привязка технического проекта к местности с прохождением государственной экспертизы (детский сад на 220 мест)</t>
    </r>
    <r>
      <rPr>
        <b/>
        <sz val="10.5"/>
        <rFont val="Times New Roman"/>
        <family val="1"/>
      </rPr>
      <t xml:space="preserve">
</t>
    </r>
  </si>
  <si>
    <r>
      <t xml:space="preserve">1.21.1.Мероприятие </t>
    </r>
    <r>
      <rPr>
        <sz val="10.5"/>
        <rFont val="Times New Roman"/>
        <family val="1"/>
      </rPr>
      <t xml:space="preserve">                                     Расходы на софинансирование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</si>
  <si>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 xml:space="preserve">1.21.2.Мероприятие </t>
    </r>
    <r>
      <rPr>
        <sz val="10.5"/>
        <rFont val="Times New Roman"/>
        <family val="1"/>
      </rPr>
      <t xml:space="preserve">                                     Расходы на обеспечение деятельности подведомственных учреждений</t>
    </r>
  </si>
  <si>
    <r>
      <t xml:space="preserve">1.21.3.Мероприятие </t>
    </r>
    <r>
      <rPr>
        <sz val="10.5"/>
        <rFont val="Times New Roman"/>
        <family val="1"/>
      </rPr>
      <t xml:space="preserve">                                     Обеспечение внедрения персонифицированного финансирования( гранты)</t>
    </r>
  </si>
  <si>
    <r>
      <t xml:space="preserve">1.21.4.Мероприятие </t>
    </r>
    <r>
      <rPr>
        <sz val="10.5"/>
        <rFont val="Times New Roman"/>
        <family val="1"/>
      </rPr>
      <t xml:space="preserve">                                     Расходы на софинансирование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</si>
  <si>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 xml:space="preserve">2.1.1 Мероприятие </t>
    </r>
    <r>
      <rPr>
        <sz val="10.5"/>
        <rFont val="Times New Roman"/>
        <family val="1"/>
      </rPr>
      <t>Поощрение лучших учеников района</t>
    </r>
  </si>
  <si>
    <r>
      <t xml:space="preserve">2.2.1 Мероприятие </t>
    </r>
    <r>
      <rPr>
        <sz val="10.5"/>
        <rFont val="Times New Roman"/>
        <family val="1"/>
      </rPr>
      <t xml:space="preserve">Организация работы с одаренными детьми </t>
    </r>
  </si>
  <si>
    <r>
      <t xml:space="preserve">3.1Основное мероприятие </t>
    </r>
    <r>
      <rPr>
        <sz val="10.5"/>
        <rFont val="Times New Roman"/>
        <family val="1"/>
      </rPr>
      <t>Организация летних каникул детей</t>
    </r>
  </si>
  <si>
    <r>
      <t xml:space="preserve">3.1.1 Мероприятие </t>
    </r>
    <r>
      <rPr>
        <sz val="10.5"/>
        <rFont val="Times New Roman"/>
        <family val="1"/>
      </rPr>
      <t>Создание временных рабочих мест для организации трудоустройства несовершеннолетних</t>
    </r>
  </si>
  <si>
    <r>
      <t xml:space="preserve">3.1.2 Мероприятие  </t>
    </r>
    <r>
      <rPr>
        <sz val="10.5"/>
        <rFont val="Times New Roman"/>
        <family val="1"/>
      </rPr>
      <t>Подготовка образовательных учреждений к работе лагерей дневного пребывания и военного городка и реализация мероприятий спортивной, художественной и другой направленностей</t>
    </r>
  </si>
  <si>
    <r>
      <t xml:space="preserve">3.1.3 Мероприятие </t>
    </r>
    <r>
      <rPr>
        <sz val="10.5"/>
        <rFont val="Times New Roman"/>
        <family val="1"/>
      </rPr>
      <t>Расходы на оплату стоимости набора продуктов питания в лагерях с дневным пребыванием детей</t>
    </r>
  </si>
  <si>
    <r>
      <t xml:space="preserve">4.1.1. Мероприятие </t>
    </r>
    <r>
      <rPr>
        <sz val="10.5"/>
        <rFont val="Times New Roman"/>
        <family val="1"/>
      </rPr>
      <t>Расходы на обеспечение деятельности подведомственных учреждений</t>
    </r>
  </si>
  <si>
    <r>
      <t xml:space="preserve">4.1.2. Мероприятие </t>
    </r>
    <r>
      <rPr>
        <sz val="10.5"/>
        <rFont val="Times New Roman"/>
        <family val="1"/>
      </rPr>
      <t>Проведение районных мероприятий и конкурсов</t>
    </r>
  </si>
  <si>
    <r>
      <t xml:space="preserve">4.1.3.Мероприятие </t>
    </r>
    <r>
      <rPr>
        <sz val="10.5"/>
        <rFont val="Times New Roman"/>
        <family val="1"/>
      </rPr>
      <t>Расходы на обеспечение деятельности органов местного самоуправления</t>
    </r>
  </si>
  <si>
    <r>
      <t xml:space="preserve">4.1.4.Мероприятие </t>
    </r>
    <r>
      <rPr>
        <sz val="10.5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</si>
  <si>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4.1.5.Мероприятие </t>
    </r>
    <r>
      <rPr>
        <sz val="10.5"/>
        <rFont val="Times New Roman"/>
        <family val="1"/>
      </rPr>
      <t>Расходы на обеспечение деятельности подведомственных учреждений за счет субсидии на реализацию мероприятий, направленных на улучшение показателей планирования и исполнения бюджетов муниципальных образований</t>
    </r>
  </si>
  <si>
    <r>
      <t xml:space="preserve">4.1.6. Мероприятие  
</t>
    </r>
    <r>
      <rPr>
        <sz val="10.5"/>
        <rFont val="Times New Roman"/>
        <family val="1"/>
      </rPr>
      <t>Расходы на обеспечение деятельности подведомственных учреждений за счет субсидии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</si>
  <si>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 xml:space="preserve">4.1.8. Мероприятие  
</t>
    </r>
    <r>
      <rPr>
        <sz val="10.5"/>
        <rFont val="Times New Roman"/>
        <family val="1"/>
      </rPr>
      <t>Расходы на софинансирование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</si>
  <si>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 xml:space="preserve">1.2.4.Мероприятие  
</t>
    </r>
    <r>
      <rPr>
        <sz val="10.5"/>
        <rFont val="Times New Roman"/>
        <family val="1"/>
      </rPr>
      <t>Расходы на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  </r>
  </si>
  <si>
    <r>
      <t xml:space="preserve">1.2.3.Мероприятие  
</t>
    </r>
    <r>
      <rPr>
        <sz val="10.5"/>
        <rFont val="Times New Roman"/>
        <family val="1"/>
      </rPr>
      <t>Расходы на приобретение средств обучения (вычислительной техники) для малокомплектных образовательных организаций, расположенных в сельской местности</t>
    </r>
  </si>
  <si>
    <r>
      <t xml:space="preserve">1.2.2.Мероприятие  
</t>
    </r>
    <r>
      <rPr>
        <sz val="10.5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</si>
  <si>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1.1.2.Мероприятие  
</t>
    </r>
    <r>
      <rPr>
        <sz val="10.5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</si>
  <si>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1.4.1.Мероприятие  </t>
    </r>
    <r>
      <rPr>
        <sz val="10.5"/>
        <rFont val="Times New Roman"/>
        <family val="1"/>
      </rPr>
      <t xml:space="preserve">
Расходы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</t>
    </r>
  </si>
  <si>
    <r>
      <t>1.4.4.Мероприятие</t>
    </r>
    <r>
      <rPr>
        <sz val="10.5"/>
        <rFont val="Times New Roman"/>
        <family val="1"/>
      </rPr>
      <t xml:space="preserve"> Расходы по обеспечению бесплатным двухразовым питанием детей инвалидов</t>
    </r>
  </si>
  <si>
    <r>
      <t xml:space="preserve">1.3.4.Мероприятие  </t>
    </r>
    <r>
      <rPr>
        <sz val="10.5"/>
        <rFont val="Times New Roman"/>
        <family val="1"/>
      </rPr>
      <t>Расходы на обеспечение деятельности подведомственных учреждений за счет субсидии на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</si>
  <si>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 xml:space="preserve">1.3.3.Мероприятие  </t>
    </r>
    <r>
      <rPr>
        <sz val="10.5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</si>
  <si>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t>1.1.3.Мероприятие  
Расходы на приобретение средств обучения и воспитания, необходимых для оснащения муниципальных дошкольных образовательных организаций</t>
  </si>
  <si>
    <r>
      <t>Подпрограмма1.</t>
    </r>
    <r>
      <rPr>
        <sz val="10.5"/>
        <rFont val="Times New Roman"/>
        <family val="1"/>
      </rPr>
      <t xml:space="preserve"> «Развитие системы дошкольного, общего и дополнительного образования в Жигаловском районе 2020-2026 годы»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</si>
</sst>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2"/>
      <name val="Calibri"/>
      <family val="2"/>
    </font>
    <font>
      <sz val="10.5"/>
      <name val="Times New Roman"/>
      <family val="1"/>
    </font>
    <font>
      <sz val="10.5"/>
      <name val="Calibri"/>
      <family val="2"/>
    </font>
    <font>
      <b/>
      <sz val="10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8" borderId="0" applyNumberFormat="0" applyBorder="0" applyAlignment="0" applyProtection="0"/>
    <xf numFmtId="0" fontId="34" fillId="20" borderId="0" applyNumberFormat="0" applyBorder="0" applyAlignment="0" applyProtection="0"/>
    <xf numFmtId="0" fontId="0" fillId="14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16" borderId="0" applyNumberFormat="0" applyBorder="0" applyAlignment="0" applyProtection="0"/>
    <xf numFmtId="0" fontId="35" fillId="26" borderId="0" applyNumberFormat="0" applyBorder="0" applyAlignment="0" applyProtection="0"/>
    <xf numFmtId="0" fontId="1" fillId="18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107">
    <xf numFmtId="0" fontId="0" fillId="0" borderId="0" xfId="0" applyAlignment="1">
      <alignment/>
    </xf>
    <xf numFmtId="172" fontId="22" fillId="0" borderId="10" xfId="0" applyNumberFormat="1" applyFont="1" applyFill="1" applyBorder="1" applyAlignment="1">
      <alignment horizontal="center" vertical="top" wrapText="1"/>
    </xf>
    <xf numFmtId="172" fontId="23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23" fillId="0" borderId="10" xfId="0" applyNumberFormat="1" applyFont="1" applyFill="1" applyBorder="1" applyAlignment="1">
      <alignment/>
    </xf>
    <xf numFmtId="17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justify" vertical="top" wrapText="1"/>
    </xf>
    <xf numFmtId="172" fontId="15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9" fillId="0" borderId="0" xfId="0" applyFont="1" applyAlignment="1">
      <alignment horizontal="right"/>
    </xf>
    <xf numFmtId="0" fontId="21" fillId="0" borderId="10" xfId="0" applyFont="1" applyBorder="1" applyAlignment="1">
      <alignment vertical="top"/>
    </xf>
    <xf numFmtId="0" fontId="0" fillId="0" borderId="0" xfId="0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27" fillId="0" borderId="11" xfId="0" applyFont="1" applyFill="1" applyBorder="1" applyAlignment="1">
      <alignment horizontal="center" vertical="top"/>
    </xf>
    <xf numFmtId="172" fontId="30" fillId="0" borderId="10" xfId="0" applyNumberFormat="1" applyFont="1" applyFill="1" applyBorder="1" applyAlignment="1">
      <alignment/>
    </xf>
    <xf numFmtId="2" fontId="30" fillId="0" borderId="10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left" vertical="top"/>
    </xf>
    <xf numFmtId="0" fontId="32" fillId="0" borderId="10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/>
    </xf>
    <xf numFmtId="0" fontId="32" fillId="0" borderId="10" xfId="0" applyFont="1" applyFill="1" applyBorder="1" applyAlignment="1">
      <alignment vertical="top"/>
    </xf>
    <xf numFmtId="0" fontId="33" fillId="0" borderId="11" xfId="0" applyFont="1" applyFill="1" applyBorder="1" applyAlignment="1">
      <alignment vertical="top" wrapText="1"/>
    </xf>
    <xf numFmtId="0" fontId="32" fillId="0" borderId="0" xfId="0" applyFont="1" applyFill="1" applyAlignment="1">
      <alignment vertical="top"/>
    </xf>
    <xf numFmtId="0" fontId="33" fillId="0" borderId="12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left" vertical="top" wrapText="1"/>
    </xf>
    <xf numFmtId="0" fontId="33" fillId="0" borderId="13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left" vertical="top"/>
    </xf>
    <xf numFmtId="0" fontId="27" fillId="0" borderId="13" xfId="0" applyFont="1" applyFill="1" applyBorder="1" applyAlignment="1">
      <alignment horizontal="left" vertical="top"/>
    </xf>
    <xf numFmtId="0" fontId="31" fillId="0" borderId="12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/>
    </xf>
    <xf numFmtId="0" fontId="33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3" fillId="0" borderId="11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vertical="top"/>
    </xf>
    <xf numFmtId="0" fontId="33" fillId="0" borderId="11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8"/>
  <sheetViews>
    <sheetView tabSelected="1" view="pageBreakPreview" zoomScaleSheetLayoutView="100" zoomScalePageLayoutView="0" workbookViewId="0" topLeftCell="A515">
      <selection activeCell="F413" sqref="F413:L413"/>
    </sheetView>
  </sheetViews>
  <sheetFormatPr defaultColWidth="9.140625" defaultRowHeight="15"/>
  <cols>
    <col min="1" max="1" width="6.28125" style="20" customWidth="1"/>
    <col min="2" max="2" width="38.8515625" style="33" customWidth="1"/>
    <col min="3" max="3" width="30.421875" style="20" customWidth="1"/>
    <col min="4" max="4" width="35.00390625" style="6" customWidth="1"/>
    <col min="5" max="5" width="0.13671875" style="6" hidden="1" customWidth="1"/>
    <col min="6" max="6" width="13.00390625" style="5" customWidth="1"/>
    <col min="7" max="7" width="9.7109375" style="5" customWidth="1"/>
    <col min="8" max="8" width="11.140625" style="5" customWidth="1"/>
    <col min="9" max="9" width="10.8515625" style="6" customWidth="1"/>
    <col min="10" max="10" width="10.140625" style="6" customWidth="1"/>
    <col min="11" max="11" width="11.57421875" style="6" customWidth="1"/>
    <col min="12" max="12" width="10.140625" style="6" customWidth="1"/>
    <col min="13" max="14" width="9.8515625" style="0" bestFit="1" customWidth="1"/>
  </cols>
  <sheetData>
    <row r="1" spans="1:12" ht="15.75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 customHeight="1">
      <c r="A2" s="71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>
      <c r="A3" s="71" t="s">
        <v>72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.75">
      <c r="A4" s="71" t="s">
        <v>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0" t="s">
        <v>112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8.75">
      <c r="A6" s="66" t="s">
        <v>149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8.75">
      <c r="A7" s="66" t="s">
        <v>150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8.75">
      <c r="A8" s="66" t="s">
        <v>151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8.7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8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26.2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63" customHeight="1">
      <c r="A12" s="58" t="s">
        <v>38</v>
      </c>
      <c r="B12" s="65" t="s">
        <v>39</v>
      </c>
      <c r="C12" s="60" t="s">
        <v>40</v>
      </c>
      <c r="D12" s="69" t="s">
        <v>71</v>
      </c>
      <c r="E12" s="69"/>
      <c r="F12" s="69"/>
      <c r="G12" s="69"/>
      <c r="H12" s="69"/>
      <c r="I12" s="69"/>
      <c r="J12" s="69"/>
      <c r="K12" s="69"/>
      <c r="L12" s="69"/>
    </row>
    <row r="13" spans="1:12" ht="15">
      <c r="A13" s="58"/>
      <c r="B13" s="65"/>
      <c r="C13" s="60"/>
      <c r="D13" s="9" t="s">
        <v>42</v>
      </c>
      <c r="E13" s="9"/>
      <c r="F13" s="1" t="s">
        <v>106</v>
      </c>
      <c r="G13" s="1" t="s">
        <v>107</v>
      </c>
      <c r="H13" s="1" t="s">
        <v>108</v>
      </c>
      <c r="I13" s="1" t="s">
        <v>109</v>
      </c>
      <c r="J13" s="1" t="s">
        <v>43</v>
      </c>
      <c r="K13" s="1" t="s">
        <v>110</v>
      </c>
      <c r="L13" s="1" t="s">
        <v>111</v>
      </c>
    </row>
    <row r="14" spans="1:12" ht="15">
      <c r="A14" s="19">
        <v>1</v>
      </c>
      <c r="B14" s="31">
        <v>2</v>
      </c>
      <c r="C14" s="19">
        <v>3</v>
      </c>
      <c r="D14" s="10">
        <v>4</v>
      </c>
      <c r="E14" s="10"/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</row>
    <row r="15" spans="1:12" ht="15">
      <c r="A15" s="48">
        <v>1</v>
      </c>
      <c r="B15" s="65" t="s">
        <v>162</v>
      </c>
      <c r="C15" s="39" t="s">
        <v>75</v>
      </c>
      <c r="D15" s="11" t="s">
        <v>45</v>
      </c>
      <c r="E15" s="8"/>
      <c r="F15" s="2">
        <f>+'Ресурсное обеспечение 27.09'!F15</f>
        <v>579936.9</v>
      </c>
      <c r="G15" s="2">
        <f>+'Ресурсное обеспечение 27.09'!G15</f>
        <v>455172</v>
      </c>
      <c r="H15" s="2">
        <f>+'Ресурсное обеспечение 27.09'!H15</f>
        <v>452907.2</v>
      </c>
      <c r="I15" s="2">
        <f>+'Ресурсное обеспечение 27.09'!I15</f>
        <v>503219.5</v>
      </c>
      <c r="J15" s="2">
        <f>+'Ресурсное обеспечение 27.09'!J15</f>
        <v>488076.99999999994</v>
      </c>
      <c r="K15" s="2">
        <f>+'Ресурсное обеспечение 27.09'!K15</f>
        <v>486322.6</v>
      </c>
      <c r="L15" s="2">
        <f>+'Ресурсное обеспечение 27.09'!L15</f>
        <v>487742.8</v>
      </c>
    </row>
    <row r="16" spans="1:12" ht="45">
      <c r="A16" s="46"/>
      <c r="B16" s="65"/>
      <c r="C16" s="40"/>
      <c r="D16" s="11" t="s">
        <v>46</v>
      </c>
      <c r="E16" s="8"/>
      <c r="F16" s="2">
        <f>+'Ресурсное обеспечение 27.09'!F16</f>
        <v>54987.7</v>
      </c>
      <c r="G16" s="2">
        <f>+'Ресурсное обеспечение 27.09'!G16</f>
        <v>0</v>
      </c>
      <c r="H16" s="2">
        <f>+'Ресурсное обеспечение 27.09'!H16</f>
        <v>0</v>
      </c>
      <c r="I16" s="2">
        <f>+'Ресурсное обеспечение 27.09'!I16</f>
        <v>0</v>
      </c>
      <c r="J16" s="2">
        <f>+'Ресурсное обеспечение 27.09'!J16</f>
        <v>0</v>
      </c>
      <c r="K16" s="2">
        <f>+'Ресурсное обеспечение 27.09'!K16</f>
        <v>0</v>
      </c>
      <c r="L16" s="2">
        <f>+'Ресурсное обеспечение 27.09'!L16</f>
        <v>0</v>
      </c>
    </row>
    <row r="17" spans="1:12" ht="45">
      <c r="A17" s="46"/>
      <c r="B17" s="65"/>
      <c r="C17" s="40"/>
      <c r="D17" s="11" t="s">
        <v>47</v>
      </c>
      <c r="E17" s="8"/>
      <c r="F17" s="2">
        <f>+'Ресурсное обеспечение 27.09'!F17</f>
        <v>364882.3</v>
      </c>
      <c r="G17" s="2">
        <f>+'Ресурсное обеспечение 27.09'!G17</f>
        <v>339622.5</v>
      </c>
      <c r="H17" s="2">
        <f>+'Ресурсное обеспечение 27.09'!H17</f>
        <v>339281.5</v>
      </c>
      <c r="I17" s="2">
        <f>+'Ресурсное обеспечение 27.09'!I17</f>
        <v>333500.2</v>
      </c>
      <c r="J17" s="2">
        <f>+'Ресурсное обеспечение 27.09'!J17</f>
        <v>333500.2</v>
      </c>
      <c r="K17" s="2">
        <f>+'Ресурсное обеспечение 27.09'!K17</f>
        <v>333500.2</v>
      </c>
      <c r="L17" s="2">
        <f>+'Ресурсное обеспечение 27.09'!L17</f>
        <v>333500.2</v>
      </c>
    </row>
    <row r="18" spans="1:12" ht="30">
      <c r="A18" s="46"/>
      <c r="B18" s="65"/>
      <c r="C18" s="40"/>
      <c r="D18" s="11" t="s">
        <v>48</v>
      </c>
      <c r="E18" s="8"/>
      <c r="F18" s="2">
        <f>+'Ресурсное обеспечение 27.09'!F18</f>
        <v>160066.9</v>
      </c>
      <c r="G18" s="2">
        <f>+'Ресурсное обеспечение 27.09'!G18</f>
        <v>115549.5</v>
      </c>
      <c r="H18" s="2">
        <f>+'Ресурсное обеспечение 27.09'!H18</f>
        <v>113625.7</v>
      </c>
      <c r="I18" s="2">
        <f>+'Ресурсное обеспечение 27.09'!I18</f>
        <v>169719.3</v>
      </c>
      <c r="J18" s="2">
        <f>+'Ресурсное обеспечение 27.09'!J18</f>
        <v>154576.8</v>
      </c>
      <c r="K18" s="2">
        <f>+'Ресурсное обеспечение 27.09'!K18</f>
        <v>152822.40000000002</v>
      </c>
      <c r="L18" s="2">
        <f>+'Ресурсное обеспечение 27.09'!L18</f>
        <v>154242.6</v>
      </c>
    </row>
    <row r="19" spans="1:12" ht="30">
      <c r="A19" s="47"/>
      <c r="B19" s="65"/>
      <c r="C19" s="44"/>
      <c r="D19" s="11" t="s">
        <v>69</v>
      </c>
      <c r="E19" s="8"/>
      <c r="F19" s="2"/>
      <c r="G19" s="2"/>
      <c r="H19" s="2"/>
      <c r="I19" s="2"/>
      <c r="J19" s="2"/>
      <c r="K19" s="2"/>
      <c r="L19" s="2"/>
    </row>
    <row r="20" spans="1:12" ht="14.25" customHeight="1">
      <c r="A20" s="49">
        <v>2</v>
      </c>
      <c r="B20" s="41" t="s">
        <v>163</v>
      </c>
      <c r="C20" s="39" t="s">
        <v>75</v>
      </c>
      <c r="D20" s="11" t="s">
        <v>45</v>
      </c>
      <c r="E20" s="8"/>
      <c r="F20" s="2">
        <f>+'Ресурсное обеспечение 27.09'!F20</f>
        <v>546836.8</v>
      </c>
      <c r="G20" s="2">
        <f>+'Ресурсное обеспечение 27.09'!G20</f>
        <v>424145.5</v>
      </c>
      <c r="H20" s="2">
        <f>+'Ресурсное обеспечение 27.09'!H20</f>
        <v>421632.60000000003</v>
      </c>
      <c r="I20" s="2">
        <f>+'Ресурсное обеспечение 27.09'!I20</f>
        <v>471340</v>
      </c>
      <c r="J20" s="2">
        <f>+'Ресурсное обеспечение 27.09'!J20</f>
        <v>454660</v>
      </c>
      <c r="K20" s="2">
        <f>+'Ресурсное обеспечение 27.09'!K20</f>
        <v>452454.89999999997</v>
      </c>
      <c r="L20" s="2">
        <f>+'Ресурсное обеспечение 27.09'!L20</f>
        <v>453875.1</v>
      </c>
    </row>
    <row r="21" spans="1:12" ht="15">
      <c r="A21" s="50"/>
      <c r="B21" s="42"/>
      <c r="C21" s="40"/>
      <c r="D21" s="11" t="s">
        <v>50</v>
      </c>
      <c r="E21" s="8"/>
      <c r="F21" s="2">
        <f>+'Ресурсное обеспечение 27.09'!F21</f>
        <v>54987.7</v>
      </c>
      <c r="G21" s="2">
        <f>+'Ресурсное обеспечение 27.09'!G21</f>
        <v>0</v>
      </c>
      <c r="H21" s="2">
        <f>+'Ресурсное обеспечение 27.09'!H21</f>
        <v>0</v>
      </c>
      <c r="I21" s="2">
        <f>+'Ресурсное обеспечение 27.09'!I21</f>
        <v>0</v>
      </c>
      <c r="J21" s="2">
        <f>+'Ресурсное обеспечение 27.09'!J21</f>
        <v>0</v>
      </c>
      <c r="K21" s="2">
        <f>+'Ресурсное обеспечение 27.09'!K21</f>
        <v>0</v>
      </c>
      <c r="L21" s="2">
        <f>+'Ресурсное обеспечение 27.09'!L21</f>
        <v>0</v>
      </c>
    </row>
    <row r="22" spans="1:12" ht="15">
      <c r="A22" s="50"/>
      <c r="B22" s="42"/>
      <c r="C22" s="40"/>
      <c r="D22" s="11" t="s">
        <v>51</v>
      </c>
      <c r="E22" s="8"/>
      <c r="F22" s="2">
        <f>+'Ресурсное обеспечение 27.09'!F22</f>
        <v>363330.8</v>
      </c>
      <c r="G22" s="2">
        <f>+'Ресурсное обеспечение 27.09'!G22</f>
        <v>338071</v>
      </c>
      <c r="H22" s="2">
        <f>+'Ресурсное обеспечение 27.09'!H22</f>
        <v>337730</v>
      </c>
      <c r="I22" s="2">
        <f>+'Ресурсное обеспечение 27.09'!I22</f>
        <v>333500.2</v>
      </c>
      <c r="J22" s="2">
        <f>+'Ресурсное обеспечение 27.09'!J22</f>
        <v>333500.2</v>
      </c>
      <c r="K22" s="2">
        <f>+'Ресурсное обеспечение 27.09'!K22</f>
        <v>333500.2</v>
      </c>
      <c r="L22" s="2">
        <f>+'Ресурсное обеспечение 27.09'!L22</f>
        <v>333500.2</v>
      </c>
    </row>
    <row r="23" spans="1:12" ht="15">
      <c r="A23" s="50"/>
      <c r="B23" s="42"/>
      <c r="C23" s="40"/>
      <c r="D23" s="11" t="s">
        <v>52</v>
      </c>
      <c r="E23" s="8"/>
      <c r="F23" s="2">
        <f>+'Ресурсное обеспечение 27.09'!F23</f>
        <v>128518.40000000001</v>
      </c>
      <c r="G23" s="2">
        <f>+'Ресурсное обеспечение 27.09'!G23</f>
        <v>86074.5</v>
      </c>
      <c r="H23" s="2">
        <f>+'Ресурсное обеспечение 27.09'!H23</f>
        <v>83902.59999999999</v>
      </c>
      <c r="I23" s="2">
        <f>+'Ресурсное обеспечение 27.09'!I23</f>
        <v>137839.80000000002</v>
      </c>
      <c r="J23" s="2">
        <f>+'Ресурсное обеспечение 27.09'!J23</f>
        <v>121159.79999999999</v>
      </c>
      <c r="K23" s="2">
        <f>+'Ресурсное обеспечение 27.09'!K23</f>
        <v>118954.70000000001</v>
      </c>
      <c r="L23" s="2">
        <f>+'Ресурсное обеспечение 27.09'!L23</f>
        <v>120374.90000000001</v>
      </c>
    </row>
    <row r="24" spans="1:12" ht="15">
      <c r="A24" s="50"/>
      <c r="B24" s="42"/>
      <c r="C24" s="44"/>
      <c r="D24" s="11" t="s">
        <v>58</v>
      </c>
      <c r="E24" s="8"/>
      <c r="F24" s="2"/>
      <c r="G24" s="2"/>
      <c r="H24" s="2"/>
      <c r="I24" s="2"/>
      <c r="J24" s="2"/>
      <c r="K24" s="2"/>
      <c r="L24" s="2"/>
    </row>
    <row r="25" spans="1:12" ht="14.25" customHeight="1">
      <c r="A25" s="50"/>
      <c r="B25" s="42"/>
      <c r="C25" s="39" t="s">
        <v>74</v>
      </c>
      <c r="D25" s="11" t="s">
        <v>45</v>
      </c>
      <c r="E25" s="8"/>
      <c r="F25" s="2">
        <f>+'Ресурсное обеспечение 27.09'!F24</f>
        <v>80392.79999999999</v>
      </c>
      <c r="G25" s="2">
        <f>+'Ресурсное обеспечение 27.09'!G24</f>
        <v>0</v>
      </c>
      <c r="H25" s="2">
        <f>+'Ресурсное обеспечение 27.09'!H24</f>
        <v>0</v>
      </c>
      <c r="I25" s="2">
        <f>+'Ресурсное обеспечение 27.09'!I24</f>
        <v>0</v>
      </c>
      <c r="J25" s="2">
        <f>+'Ресурсное обеспечение 27.09'!J24</f>
        <v>0</v>
      </c>
      <c r="K25" s="2">
        <f>+'Ресурсное обеспечение 27.09'!K24</f>
        <v>0</v>
      </c>
      <c r="L25" s="2">
        <f>+'Ресурсное обеспечение 27.09'!L24</f>
        <v>0</v>
      </c>
    </row>
    <row r="26" spans="1:12" ht="15">
      <c r="A26" s="50"/>
      <c r="B26" s="42"/>
      <c r="C26" s="40"/>
      <c r="D26" s="11" t="s">
        <v>50</v>
      </c>
      <c r="E26" s="8"/>
      <c r="F26" s="2">
        <f>+'Ресурсное обеспечение 27.09'!F25</f>
        <v>45779.5</v>
      </c>
      <c r="G26" s="2">
        <f>+'Ресурсное обеспечение 27.09'!G25</f>
        <v>0</v>
      </c>
      <c r="H26" s="2">
        <f>+'Ресурсное обеспечение 27.09'!H25</f>
        <v>0</v>
      </c>
      <c r="I26" s="2">
        <f>+'Ресурсное обеспечение 27.09'!I25</f>
        <v>0</v>
      </c>
      <c r="J26" s="2">
        <f>+'Ресурсное обеспечение 27.09'!J25</f>
        <v>0</v>
      </c>
      <c r="K26" s="2">
        <f>+'Ресурсное обеспечение 27.09'!K25</f>
        <v>0</v>
      </c>
      <c r="L26" s="2">
        <f>+'Ресурсное обеспечение 27.09'!L25</f>
        <v>0</v>
      </c>
    </row>
    <row r="27" spans="1:12" ht="15">
      <c r="A27" s="50"/>
      <c r="B27" s="42"/>
      <c r="C27" s="40"/>
      <c r="D27" s="11" t="s">
        <v>51</v>
      </c>
      <c r="E27" s="8"/>
      <c r="F27" s="2">
        <f>+'Ресурсное обеспечение 27.09'!F26</f>
        <v>19715.7</v>
      </c>
      <c r="G27" s="2">
        <f>+'Ресурсное обеспечение 27.09'!G26</f>
        <v>0</v>
      </c>
      <c r="H27" s="2">
        <f>+'Ресурсное обеспечение 27.09'!H26</f>
        <v>0</v>
      </c>
      <c r="I27" s="2">
        <f>+'Ресурсное обеспечение 27.09'!I26</f>
        <v>0</v>
      </c>
      <c r="J27" s="2">
        <f>+'Ресурсное обеспечение 27.09'!J26</f>
        <v>0</v>
      </c>
      <c r="K27" s="2">
        <f>+'Ресурсное обеспечение 27.09'!K26</f>
        <v>0</v>
      </c>
      <c r="L27" s="2">
        <f>+'Ресурсное обеспечение 27.09'!L26</f>
        <v>0</v>
      </c>
    </row>
    <row r="28" spans="1:12" ht="15">
      <c r="A28" s="50"/>
      <c r="B28" s="42"/>
      <c r="C28" s="40"/>
      <c r="D28" s="11" t="s">
        <v>52</v>
      </c>
      <c r="E28" s="8"/>
      <c r="F28" s="2">
        <f>+'Ресурсное обеспечение 27.09'!F27</f>
        <v>14897.599999999999</v>
      </c>
      <c r="G28" s="2">
        <f>+'Ресурсное обеспечение 27.09'!G27</f>
        <v>0</v>
      </c>
      <c r="H28" s="2">
        <f>+'Ресурсное обеспечение 27.09'!H27</f>
        <v>0</v>
      </c>
      <c r="I28" s="2">
        <f>+'Ресурсное обеспечение 27.09'!I27</f>
        <v>0</v>
      </c>
      <c r="J28" s="2">
        <f>+'Ресурсное обеспечение 27.09'!J27</f>
        <v>0</v>
      </c>
      <c r="K28" s="2">
        <f>+'Ресурсное обеспечение 27.09'!K27</f>
        <v>0</v>
      </c>
      <c r="L28" s="2">
        <f>+'Ресурсное обеспечение 27.09'!L27</f>
        <v>0</v>
      </c>
    </row>
    <row r="29" spans="1:12" ht="15">
      <c r="A29" s="50"/>
      <c r="B29" s="42"/>
      <c r="C29" s="44"/>
      <c r="D29" s="11" t="s">
        <v>58</v>
      </c>
      <c r="E29" s="8"/>
      <c r="F29" s="2"/>
      <c r="G29" s="2"/>
      <c r="H29" s="2"/>
      <c r="I29" s="2"/>
      <c r="J29" s="2"/>
      <c r="K29" s="2"/>
      <c r="L29" s="2"/>
    </row>
    <row r="30" spans="1:12" ht="15">
      <c r="A30" s="50"/>
      <c r="B30" s="42"/>
      <c r="C30" s="39" t="s">
        <v>75</v>
      </c>
      <c r="D30" s="11" t="s">
        <v>45</v>
      </c>
      <c r="E30" s="8"/>
      <c r="F30" s="2">
        <f>+'Ресурсное обеспечение 27.09'!F28</f>
        <v>466281.60000000003</v>
      </c>
      <c r="G30" s="2">
        <f>+'Ресурсное обеспечение 27.09'!G28</f>
        <v>424145.5</v>
      </c>
      <c r="H30" s="2">
        <f>+'Ресурсное обеспечение 27.09'!H28</f>
        <v>421632.60000000003</v>
      </c>
      <c r="I30" s="2">
        <f>+'Ресурсное обеспечение 27.09'!I28</f>
        <v>471340</v>
      </c>
      <c r="J30" s="2">
        <f>+'Ресурсное обеспечение 27.09'!J28</f>
        <v>454660</v>
      </c>
      <c r="K30" s="2">
        <f>+'Ресурсное обеспечение 27.09'!K28</f>
        <v>452454.89999999997</v>
      </c>
      <c r="L30" s="2">
        <f>+'Ресурсное обеспечение 27.09'!L28</f>
        <v>453875.1</v>
      </c>
    </row>
    <row r="31" spans="1:12" ht="15">
      <c r="A31" s="50"/>
      <c r="B31" s="42"/>
      <c r="C31" s="40"/>
      <c r="D31" s="11" t="s">
        <v>50</v>
      </c>
      <c r="E31" s="8"/>
      <c r="F31" s="2">
        <f>+'Ресурсное обеспечение 27.09'!F29</f>
        <v>9208.199999999997</v>
      </c>
      <c r="G31" s="2">
        <f>+'Ресурсное обеспечение 27.09'!G29</f>
        <v>0</v>
      </c>
      <c r="H31" s="2">
        <f>+'Ресурсное обеспечение 27.09'!H29</f>
        <v>0</v>
      </c>
      <c r="I31" s="2">
        <f>+'Ресурсное обеспечение 27.09'!I29</f>
        <v>0</v>
      </c>
      <c r="J31" s="2">
        <f>+'Ресурсное обеспечение 27.09'!J29</f>
        <v>0</v>
      </c>
      <c r="K31" s="2">
        <f>+'Ресурсное обеспечение 27.09'!K29</f>
        <v>0</v>
      </c>
      <c r="L31" s="2">
        <f>+'Ресурсное обеспечение 27.09'!L29</f>
        <v>0</v>
      </c>
    </row>
    <row r="32" spans="1:12" ht="15">
      <c r="A32" s="50"/>
      <c r="B32" s="42"/>
      <c r="C32" s="40"/>
      <c r="D32" s="11" t="s">
        <v>51</v>
      </c>
      <c r="E32" s="8"/>
      <c r="F32" s="2">
        <f>+'Ресурсное обеспечение 27.09'!F30</f>
        <v>343615.1</v>
      </c>
      <c r="G32" s="2">
        <f>+'Ресурсное обеспечение 27.09'!G30</f>
        <v>338071</v>
      </c>
      <c r="H32" s="2">
        <f>+'Ресурсное обеспечение 27.09'!H30</f>
        <v>337730</v>
      </c>
      <c r="I32" s="2">
        <f>+'Ресурсное обеспечение 27.09'!I30</f>
        <v>333500.2</v>
      </c>
      <c r="J32" s="2">
        <f>+'Ресурсное обеспечение 27.09'!J30</f>
        <v>333500.2</v>
      </c>
      <c r="K32" s="2">
        <f>+'Ресурсное обеспечение 27.09'!K30</f>
        <v>333500.2</v>
      </c>
      <c r="L32" s="2">
        <f>+'Ресурсное обеспечение 27.09'!L30</f>
        <v>333500.2</v>
      </c>
    </row>
    <row r="33" spans="1:12" ht="15">
      <c r="A33" s="50"/>
      <c r="B33" s="42"/>
      <c r="C33" s="40"/>
      <c r="D33" s="11" t="s">
        <v>52</v>
      </c>
      <c r="E33" s="8"/>
      <c r="F33" s="2">
        <f>+'Ресурсное обеспечение 27.09'!F31</f>
        <v>113458.40000000002</v>
      </c>
      <c r="G33" s="2">
        <f>+'Ресурсное обеспечение 27.09'!G31</f>
        <v>86074.5</v>
      </c>
      <c r="H33" s="2">
        <f>+'Ресурсное обеспечение 27.09'!H31</f>
        <v>83902.59999999999</v>
      </c>
      <c r="I33" s="2">
        <f>+'Ресурсное обеспечение 27.09'!I31</f>
        <v>137839.80000000002</v>
      </c>
      <c r="J33" s="2">
        <f>+'Ресурсное обеспечение 27.09'!J31</f>
        <v>121159.79999999999</v>
      </c>
      <c r="K33" s="2">
        <f>+'Ресурсное обеспечение 27.09'!K31</f>
        <v>118954.70000000001</v>
      </c>
      <c r="L33" s="2">
        <f>+'Ресурсное обеспечение 27.09'!L31</f>
        <v>120374.90000000001</v>
      </c>
    </row>
    <row r="34" spans="1:12" ht="15">
      <c r="A34" s="50"/>
      <c r="B34" s="42"/>
      <c r="C34" s="26"/>
      <c r="D34" s="11" t="s">
        <v>58</v>
      </c>
      <c r="E34" s="8"/>
      <c r="F34" s="2"/>
      <c r="G34" s="2"/>
      <c r="H34" s="2"/>
      <c r="I34" s="2"/>
      <c r="J34" s="2"/>
      <c r="K34" s="2"/>
      <c r="L34" s="2"/>
    </row>
    <row r="35" spans="1:12" ht="15">
      <c r="A35" s="50"/>
      <c r="B35" s="42"/>
      <c r="C35" s="39" t="s">
        <v>75</v>
      </c>
      <c r="D35" s="11" t="s">
        <v>45</v>
      </c>
      <c r="E35" s="8"/>
      <c r="F35" s="2">
        <f>+F36+F37+F38</f>
        <v>162.4</v>
      </c>
      <c r="G35" s="2">
        <f aca="true" t="shared" si="0" ref="G35:L35">+G36+G37+G38</f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</row>
    <row r="36" spans="1:12" ht="15">
      <c r="A36" s="50"/>
      <c r="B36" s="42"/>
      <c r="C36" s="40"/>
      <c r="D36" s="11" t="s">
        <v>50</v>
      </c>
      <c r="E36" s="8"/>
      <c r="F36" s="2"/>
      <c r="G36" s="2"/>
      <c r="H36" s="2"/>
      <c r="I36" s="2"/>
      <c r="J36" s="2"/>
      <c r="K36" s="2"/>
      <c r="L36" s="2"/>
    </row>
    <row r="37" spans="1:12" ht="15">
      <c r="A37" s="50"/>
      <c r="B37" s="42"/>
      <c r="C37" s="40"/>
      <c r="D37" s="11" t="s">
        <v>51</v>
      </c>
      <c r="E37" s="8"/>
      <c r="F37" s="2"/>
      <c r="G37" s="2"/>
      <c r="H37" s="2"/>
      <c r="I37" s="2"/>
      <c r="J37" s="2"/>
      <c r="K37" s="2"/>
      <c r="L37" s="2"/>
    </row>
    <row r="38" spans="1:12" ht="15">
      <c r="A38" s="50"/>
      <c r="B38" s="42"/>
      <c r="C38" s="40"/>
      <c r="D38" s="11" t="s">
        <v>52</v>
      </c>
      <c r="E38" s="8"/>
      <c r="F38" s="2">
        <f>+F427</f>
        <v>162.4</v>
      </c>
      <c r="G38" s="2">
        <f aca="true" t="shared" si="1" ref="G38:L38">+G427</f>
        <v>0</v>
      </c>
      <c r="H38" s="2">
        <f t="shared" si="1"/>
        <v>0</v>
      </c>
      <c r="I38" s="2">
        <f t="shared" si="1"/>
        <v>0</v>
      </c>
      <c r="J38" s="2">
        <f t="shared" si="1"/>
        <v>0</v>
      </c>
      <c r="K38" s="2">
        <f t="shared" si="1"/>
        <v>0</v>
      </c>
      <c r="L38" s="2">
        <f t="shared" si="1"/>
        <v>0</v>
      </c>
    </row>
    <row r="39" spans="1:12" ht="15">
      <c r="A39" s="51"/>
      <c r="B39" s="43"/>
      <c r="C39" s="26"/>
      <c r="D39" s="11" t="s">
        <v>58</v>
      </c>
      <c r="E39" s="8"/>
      <c r="F39" s="2"/>
      <c r="G39" s="2"/>
      <c r="H39" s="2"/>
      <c r="I39" s="2"/>
      <c r="J39" s="2"/>
      <c r="K39" s="2"/>
      <c r="L39" s="2"/>
    </row>
    <row r="40" spans="1:12" ht="14.25" customHeight="1">
      <c r="A40" s="48">
        <v>3</v>
      </c>
      <c r="B40" s="37" t="s">
        <v>53</v>
      </c>
      <c r="C40" s="39" t="s">
        <v>65</v>
      </c>
      <c r="D40" s="11" t="s">
        <v>45</v>
      </c>
      <c r="E40" s="8"/>
      <c r="F40" s="4">
        <f>+'Ресурсное обеспечение 27.09'!F36</f>
        <v>16942.9</v>
      </c>
      <c r="G40" s="4">
        <f>+'Ресурсное обеспечение 27.09'!G36</f>
        <v>14765.7</v>
      </c>
      <c r="H40" s="4">
        <f>+'Ресурсное обеспечение 27.09'!H36</f>
        <v>15496</v>
      </c>
      <c r="I40" s="4">
        <f>+'Ресурсное обеспечение 27.09'!I36</f>
        <v>27308.1</v>
      </c>
      <c r="J40" s="4">
        <f>+'Ресурсное обеспечение 27.09'!J36</f>
        <v>19524.1</v>
      </c>
      <c r="K40" s="4">
        <f>+'Ресурсное обеспечение 27.09'!K36</f>
        <v>20331.7</v>
      </c>
      <c r="L40" s="4">
        <f>+'Ресурсное обеспечение 27.09'!L36</f>
        <v>20617.8</v>
      </c>
    </row>
    <row r="41" spans="1:12" ht="15">
      <c r="A41" s="46"/>
      <c r="B41" s="38"/>
      <c r="C41" s="40"/>
      <c r="D41" s="11" t="s">
        <v>50</v>
      </c>
      <c r="E41" s="8"/>
      <c r="F41" s="4">
        <f>+'Ресурсное обеспечение 27.09'!F37</f>
        <v>0</v>
      </c>
      <c r="G41" s="4">
        <f>+'Ресурсное обеспечение 27.09'!G37</f>
        <v>0</v>
      </c>
      <c r="H41" s="4">
        <f>+'Ресурсное обеспечение 27.09'!H37</f>
        <v>0</v>
      </c>
      <c r="I41" s="4">
        <f>+'Ресурсное обеспечение 27.09'!I37</f>
        <v>0</v>
      </c>
      <c r="J41" s="4">
        <f>+'Ресурсное обеспечение 27.09'!J37</f>
        <v>0</v>
      </c>
      <c r="K41" s="4">
        <f>+'Ресурсное обеспечение 27.09'!K37</f>
        <v>0</v>
      </c>
      <c r="L41" s="4">
        <f>+'Ресурсное обеспечение 27.09'!L37</f>
        <v>0</v>
      </c>
    </row>
    <row r="42" spans="1:12" ht="15">
      <c r="A42" s="46"/>
      <c r="B42" s="38"/>
      <c r="C42" s="40"/>
      <c r="D42" s="11" t="s">
        <v>51</v>
      </c>
      <c r="E42" s="8"/>
      <c r="F42" s="4">
        <f>+'Ресурсное обеспечение 27.09'!F38</f>
        <v>0</v>
      </c>
      <c r="G42" s="4">
        <f>+'Ресурсное обеспечение 27.09'!G38</f>
        <v>0</v>
      </c>
      <c r="H42" s="4">
        <f>+'Ресурсное обеспечение 27.09'!H38</f>
        <v>0</v>
      </c>
      <c r="I42" s="4">
        <f>+'Ресурсное обеспечение 27.09'!I38</f>
        <v>0</v>
      </c>
      <c r="J42" s="4">
        <f>+'Ресурсное обеспечение 27.09'!J38</f>
        <v>0</v>
      </c>
      <c r="K42" s="4">
        <f>+'Ресурсное обеспечение 27.09'!K38</f>
        <v>0</v>
      </c>
      <c r="L42" s="4">
        <f>+'Ресурсное обеспечение 27.09'!L38</f>
        <v>0</v>
      </c>
    </row>
    <row r="43" spans="1:12" ht="15">
      <c r="A43" s="46"/>
      <c r="B43" s="38"/>
      <c r="C43" s="40"/>
      <c r="D43" s="11" t="s">
        <v>52</v>
      </c>
      <c r="E43" s="8"/>
      <c r="F43" s="4">
        <f>+'Ресурсное обеспечение 27.09'!F39</f>
        <v>16942.9</v>
      </c>
      <c r="G43" s="4">
        <f>+'Ресурсное обеспечение 27.09'!G39</f>
        <v>14765.7</v>
      </c>
      <c r="H43" s="4">
        <f>+'Ресурсное обеспечение 27.09'!H39</f>
        <v>15496</v>
      </c>
      <c r="I43" s="4">
        <f>+'Ресурсное обеспечение 27.09'!I39</f>
        <v>27308.1</v>
      </c>
      <c r="J43" s="4">
        <f>+'Ресурсное обеспечение 27.09'!J39</f>
        <v>19524.1</v>
      </c>
      <c r="K43" s="4">
        <f>+'Ресурсное обеспечение 27.09'!K39</f>
        <v>20331.7</v>
      </c>
      <c r="L43" s="4">
        <f>+'Ресурсное обеспечение 27.09'!L39</f>
        <v>20617.8</v>
      </c>
    </row>
    <row r="44" spans="1:12" ht="20.25" customHeight="1">
      <c r="A44" s="46"/>
      <c r="B44" s="38"/>
      <c r="C44" s="44"/>
      <c r="D44" s="11" t="s">
        <v>58</v>
      </c>
      <c r="E44" s="8"/>
      <c r="F44" s="4"/>
      <c r="G44" s="4"/>
      <c r="H44" s="4"/>
      <c r="I44" s="4"/>
      <c r="J44" s="4"/>
      <c r="K44" s="4"/>
      <c r="L44" s="4"/>
    </row>
    <row r="45" spans="1:12" ht="14.25" customHeight="1">
      <c r="A45" s="48">
        <v>4</v>
      </c>
      <c r="B45" s="37" t="s">
        <v>164</v>
      </c>
      <c r="C45" s="39" t="s">
        <v>65</v>
      </c>
      <c r="D45" s="11" t="s">
        <v>45</v>
      </c>
      <c r="E45" s="8"/>
      <c r="F45" s="4">
        <f>+'Ресурсное обеспечение 27.09'!F40</f>
        <v>16942.9</v>
      </c>
      <c r="G45" s="4">
        <f>+'Ресурсное обеспечение 27.09'!G40</f>
        <v>14765.7</v>
      </c>
      <c r="H45" s="4">
        <f>+'Ресурсное обеспечение 27.09'!H40</f>
        <v>15496</v>
      </c>
      <c r="I45" s="4">
        <f>+'Ресурсное обеспечение 27.09'!I40</f>
        <v>27308.1</v>
      </c>
      <c r="J45" s="4">
        <f>+'Ресурсное обеспечение 27.09'!J40</f>
        <v>19524.1</v>
      </c>
      <c r="K45" s="4">
        <f>+'Ресурсное обеспечение 27.09'!K40</f>
        <v>20331.7</v>
      </c>
      <c r="L45" s="4">
        <f>+'Ресурсное обеспечение 27.09'!L40</f>
        <v>20617.8</v>
      </c>
    </row>
    <row r="46" spans="1:12" ht="15">
      <c r="A46" s="46"/>
      <c r="B46" s="38"/>
      <c r="C46" s="40"/>
      <c r="D46" s="11" t="s">
        <v>50</v>
      </c>
      <c r="E46" s="8"/>
      <c r="F46" s="4">
        <f>+'Ресурсное обеспечение 27.09'!F41</f>
        <v>0</v>
      </c>
      <c r="G46" s="4">
        <f>+'Ресурсное обеспечение 27.09'!G41</f>
        <v>0</v>
      </c>
      <c r="H46" s="4">
        <f>+'Ресурсное обеспечение 27.09'!H41</f>
        <v>0</v>
      </c>
      <c r="I46" s="4">
        <f>+'Ресурсное обеспечение 27.09'!I41</f>
        <v>0</v>
      </c>
      <c r="J46" s="4">
        <f>+'Ресурсное обеспечение 27.09'!J41</f>
        <v>0</v>
      </c>
      <c r="K46" s="4">
        <f>+'Ресурсное обеспечение 27.09'!K41</f>
        <v>0</v>
      </c>
      <c r="L46" s="4">
        <f>+'Ресурсное обеспечение 27.09'!L41</f>
        <v>0</v>
      </c>
    </row>
    <row r="47" spans="1:12" ht="15">
      <c r="A47" s="46"/>
      <c r="B47" s="38"/>
      <c r="C47" s="40"/>
      <c r="D47" s="11" t="s">
        <v>51</v>
      </c>
      <c r="E47" s="8"/>
      <c r="F47" s="4">
        <f>+'Ресурсное обеспечение 27.09'!F42</f>
        <v>0</v>
      </c>
      <c r="G47" s="4">
        <f>+'Ресурсное обеспечение 27.09'!G42</f>
        <v>0</v>
      </c>
      <c r="H47" s="4">
        <f>+'Ресурсное обеспечение 27.09'!H42</f>
        <v>0</v>
      </c>
      <c r="I47" s="4">
        <f>+'Ресурсное обеспечение 27.09'!I42</f>
        <v>0</v>
      </c>
      <c r="J47" s="4">
        <f>+'Ресурсное обеспечение 27.09'!J42</f>
        <v>0</v>
      </c>
      <c r="K47" s="4">
        <f>+'Ресурсное обеспечение 27.09'!K42</f>
        <v>0</v>
      </c>
      <c r="L47" s="4">
        <f>+'Ресурсное обеспечение 27.09'!L42</f>
        <v>0</v>
      </c>
    </row>
    <row r="48" spans="1:12" ht="15">
      <c r="A48" s="46"/>
      <c r="B48" s="38"/>
      <c r="C48" s="40"/>
      <c r="D48" s="11" t="s">
        <v>52</v>
      </c>
      <c r="E48" s="8"/>
      <c r="F48" s="4">
        <f>+'Ресурсное обеспечение 27.09'!F43</f>
        <v>16942.9</v>
      </c>
      <c r="G48" s="4">
        <f>+'Ресурсное обеспечение 27.09'!G43</f>
        <v>14765.7</v>
      </c>
      <c r="H48" s="4">
        <f>+'Ресурсное обеспечение 27.09'!H43</f>
        <v>15496</v>
      </c>
      <c r="I48" s="4">
        <f>+'Ресурсное обеспечение 27.09'!I43</f>
        <v>27308.1</v>
      </c>
      <c r="J48" s="4">
        <f>+'Ресурсное обеспечение 27.09'!J43</f>
        <v>19524.1</v>
      </c>
      <c r="K48" s="4">
        <f>+'Ресурсное обеспечение 27.09'!K43</f>
        <v>20331.7</v>
      </c>
      <c r="L48" s="4">
        <f>+'Ресурсное обеспечение 27.09'!L43</f>
        <v>20617.8</v>
      </c>
    </row>
    <row r="49" spans="1:12" ht="21" customHeight="1">
      <c r="A49" s="46"/>
      <c r="B49" s="38"/>
      <c r="C49" s="44"/>
      <c r="D49" s="11" t="s">
        <v>58</v>
      </c>
      <c r="E49" s="8"/>
      <c r="F49" s="25"/>
      <c r="G49" s="25"/>
      <c r="H49" s="25"/>
      <c r="I49" s="25"/>
      <c r="J49" s="25"/>
      <c r="K49" s="25"/>
      <c r="L49" s="25"/>
    </row>
    <row r="50" spans="1:12" ht="14.25" customHeight="1">
      <c r="A50" s="48">
        <v>5</v>
      </c>
      <c r="B50" s="37" t="s">
        <v>165</v>
      </c>
      <c r="C50" s="39" t="s">
        <v>65</v>
      </c>
      <c r="D50" s="11" t="s">
        <v>45</v>
      </c>
      <c r="E50" s="8"/>
      <c r="F50" s="2"/>
      <c r="G50" s="2"/>
      <c r="H50" s="2"/>
      <c r="I50" s="2"/>
      <c r="J50" s="2"/>
      <c r="K50" s="2"/>
      <c r="L50" s="2"/>
    </row>
    <row r="51" spans="1:12" ht="15">
      <c r="A51" s="46"/>
      <c r="B51" s="38"/>
      <c r="C51" s="40"/>
      <c r="D51" s="11" t="s">
        <v>50</v>
      </c>
      <c r="E51" s="8"/>
      <c r="F51" s="2"/>
      <c r="G51" s="2"/>
      <c r="H51" s="2"/>
      <c r="I51" s="2"/>
      <c r="J51" s="2"/>
      <c r="K51" s="2"/>
      <c r="L51" s="2"/>
    </row>
    <row r="52" spans="1:12" ht="15">
      <c r="A52" s="46"/>
      <c r="B52" s="38"/>
      <c r="C52" s="40"/>
      <c r="D52" s="11" t="s">
        <v>51</v>
      </c>
      <c r="E52" s="8"/>
      <c r="F52" s="2"/>
      <c r="G52" s="2"/>
      <c r="H52" s="2"/>
      <c r="I52" s="2"/>
      <c r="J52" s="2"/>
      <c r="K52" s="2"/>
      <c r="L52" s="2"/>
    </row>
    <row r="53" spans="1:12" ht="15">
      <c r="A53" s="46"/>
      <c r="B53" s="38"/>
      <c r="C53" s="40"/>
      <c r="D53" s="11" t="s">
        <v>52</v>
      </c>
      <c r="E53" s="8"/>
      <c r="F53" s="2"/>
      <c r="G53" s="2"/>
      <c r="H53" s="2"/>
      <c r="I53" s="2"/>
      <c r="J53" s="2"/>
      <c r="K53" s="2"/>
      <c r="L53" s="2"/>
    </row>
    <row r="54" spans="1:12" ht="30.75" customHeight="1">
      <c r="A54" s="28"/>
      <c r="B54" s="45"/>
      <c r="C54" s="44"/>
      <c r="D54" s="11" t="s">
        <v>58</v>
      </c>
      <c r="E54" s="8"/>
      <c r="F54" s="2"/>
      <c r="G54" s="2"/>
      <c r="H54" s="2"/>
      <c r="I54" s="2"/>
      <c r="J54" s="2"/>
      <c r="K54" s="2"/>
      <c r="L54" s="2"/>
    </row>
    <row r="55" spans="1:12" ht="14.25" customHeight="1">
      <c r="A55" s="48">
        <v>6</v>
      </c>
      <c r="B55" s="37" t="s">
        <v>76</v>
      </c>
      <c r="C55" s="39" t="s">
        <v>65</v>
      </c>
      <c r="D55" s="11" t="s">
        <v>45</v>
      </c>
      <c r="E55" s="8"/>
      <c r="F55" s="2"/>
      <c r="G55" s="2"/>
      <c r="H55" s="2"/>
      <c r="I55" s="2"/>
      <c r="J55" s="2"/>
      <c r="K55" s="2"/>
      <c r="L55" s="2"/>
    </row>
    <row r="56" spans="1:12" ht="15">
      <c r="A56" s="46"/>
      <c r="B56" s="38"/>
      <c r="C56" s="40"/>
      <c r="D56" s="11" t="s">
        <v>50</v>
      </c>
      <c r="E56" s="8"/>
      <c r="F56" s="2"/>
      <c r="G56" s="2"/>
      <c r="H56" s="2"/>
      <c r="I56" s="2"/>
      <c r="J56" s="2"/>
      <c r="K56" s="2"/>
      <c r="L56" s="2"/>
    </row>
    <row r="57" spans="1:12" ht="15">
      <c r="A57" s="46"/>
      <c r="B57" s="38"/>
      <c r="C57" s="40"/>
      <c r="D57" s="11" t="s">
        <v>51</v>
      </c>
      <c r="E57" s="8"/>
      <c r="F57" s="2"/>
      <c r="G57" s="2"/>
      <c r="H57" s="2"/>
      <c r="I57" s="2"/>
      <c r="J57" s="2"/>
      <c r="K57" s="2"/>
      <c r="L57" s="2"/>
    </row>
    <row r="58" spans="1:12" ht="15">
      <c r="A58" s="46"/>
      <c r="B58" s="38"/>
      <c r="C58" s="40"/>
      <c r="D58" s="11" t="s">
        <v>52</v>
      </c>
      <c r="E58" s="8"/>
      <c r="F58" s="2"/>
      <c r="G58" s="2"/>
      <c r="H58" s="2"/>
      <c r="I58" s="2"/>
      <c r="J58" s="2"/>
      <c r="K58" s="2"/>
      <c r="L58" s="2"/>
    </row>
    <row r="59" spans="1:12" ht="48" customHeight="1">
      <c r="A59" s="28"/>
      <c r="B59" s="45"/>
      <c r="C59" s="44"/>
      <c r="D59" s="11" t="s">
        <v>58</v>
      </c>
      <c r="E59" s="8"/>
      <c r="F59" s="2"/>
      <c r="G59" s="2"/>
      <c r="H59" s="2"/>
      <c r="I59" s="2"/>
      <c r="J59" s="2"/>
      <c r="K59" s="2"/>
      <c r="L59" s="2"/>
    </row>
    <row r="60" spans="1:12" ht="14.25" customHeight="1">
      <c r="A60" s="64">
        <v>7</v>
      </c>
      <c r="B60" s="37" t="s">
        <v>54</v>
      </c>
      <c r="C60" s="39" t="s">
        <v>65</v>
      </c>
      <c r="D60" s="11" t="s">
        <v>45</v>
      </c>
      <c r="E60" s="8"/>
      <c r="F60" s="2">
        <f>+'Ресурсное обеспечение 27.09'!F52</f>
        <v>58064.8</v>
      </c>
      <c r="G60" s="2">
        <f>+'Ресурсное обеспечение 27.09'!G52</f>
        <v>43769.9</v>
      </c>
      <c r="H60" s="2">
        <f>+'Ресурсное обеспечение 27.09'!H52</f>
        <v>39998.4</v>
      </c>
      <c r="I60" s="2">
        <f>+'Ресурсное обеспечение 27.09'!I52</f>
        <v>76971.7</v>
      </c>
      <c r="J60" s="2">
        <f>+'Ресурсное обеспечение 27.09'!J52</f>
        <v>66457.2</v>
      </c>
      <c r="K60" s="2">
        <f>+'Ресурсное обеспечение 27.09'!K52</f>
        <v>66811.5</v>
      </c>
      <c r="L60" s="2">
        <f>+'Ресурсное обеспечение 27.09'!L52</f>
        <v>67948.7</v>
      </c>
    </row>
    <row r="61" spans="1:12" ht="15">
      <c r="A61" s="64"/>
      <c r="B61" s="38"/>
      <c r="C61" s="40"/>
      <c r="D61" s="11" t="s">
        <v>50</v>
      </c>
      <c r="E61" s="8"/>
      <c r="F61" s="2">
        <f>+'Ресурсное обеспечение 27.09'!F53</f>
        <v>0</v>
      </c>
      <c r="G61" s="2">
        <f>+'Ресурсное обеспечение 27.09'!G53</f>
        <v>0</v>
      </c>
      <c r="H61" s="2">
        <f>+'Ресурсное обеспечение 27.09'!H53</f>
        <v>0</v>
      </c>
      <c r="I61" s="2">
        <f>+'Ресурсное обеспечение 27.09'!I53</f>
        <v>0</v>
      </c>
      <c r="J61" s="2">
        <f>+'Ресурсное обеспечение 27.09'!J53</f>
        <v>0</v>
      </c>
      <c r="K61" s="2">
        <f>+'Ресурсное обеспечение 27.09'!K53</f>
        <v>0</v>
      </c>
      <c r="L61" s="2">
        <f>+'Ресурсное обеспечение 27.09'!L53</f>
        <v>0</v>
      </c>
    </row>
    <row r="62" spans="1:12" ht="15">
      <c r="A62" s="64"/>
      <c r="B62" s="38"/>
      <c r="C62" s="40"/>
      <c r="D62" s="11" t="s">
        <v>51</v>
      </c>
      <c r="E62" s="8"/>
      <c r="F62" s="2">
        <f>+'Ресурсное обеспечение 27.09'!F54</f>
        <v>1705.9</v>
      </c>
      <c r="G62" s="2">
        <f>+'Ресурсное обеспечение 27.09'!G54</f>
        <v>554.1</v>
      </c>
      <c r="H62" s="2">
        <f>+'Ресурсное обеспечение 27.09'!H54</f>
        <v>0</v>
      </c>
      <c r="I62" s="2">
        <f>+'Ресурсное обеспечение 27.09'!I54</f>
        <v>0</v>
      </c>
      <c r="J62" s="2">
        <f>+'Ресурсное обеспечение 27.09'!J54</f>
        <v>0</v>
      </c>
      <c r="K62" s="2">
        <f>+'Ресурсное обеспечение 27.09'!K54</f>
        <v>0</v>
      </c>
      <c r="L62" s="2">
        <f>+'Ресурсное обеспечение 27.09'!L54</f>
        <v>0</v>
      </c>
    </row>
    <row r="63" spans="1:12" ht="15">
      <c r="A63" s="64"/>
      <c r="B63" s="38"/>
      <c r="C63" s="40"/>
      <c r="D63" s="11" t="s">
        <v>52</v>
      </c>
      <c r="E63" s="8"/>
      <c r="F63" s="2">
        <f>+'Ресурсное обеспечение 27.09'!F55</f>
        <v>56358.9</v>
      </c>
      <c r="G63" s="2">
        <f>+'Ресурсное обеспечение 27.09'!G55</f>
        <v>43215.8</v>
      </c>
      <c r="H63" s="2">
        <f>+'Ресурсное обеспечение 27.09'!H55</f>
        <v>39998.4</v>
      </c>
      <c r="I63" s="2">
        <f>+'Ресурсное обеспечение 27.09'!I55</f>
        <v>76971.7</v>
      </c>
      <c r="J63" s="2">
        <f>+'Ресурсное обеспечение 27.09'!J55</f>
        <v>66457.2</v>
      </c>
      <c r="K63" s="2">
        <f>+'Ресурсное обеспечение 27.09'!K55</f>
        <v>66811.5</v>
      </c>
      <c r="L63" s="2">
        <f>+'Ресурсное обеспечение 27.09'!L55</f>
        <v>67948.7</v>
      </c>
    </row>
    <row r="64" spans="1:12" ht="18.75" customHeight="1">
      <c r="A64" s="27"/>
      <c r="B64" s="45"/>
      <c r="C64" s="44"/>
      <c r="D64" s="11" t="s">
        <v>58</v>
      </c>
      <c r="E64" s="8"/>
      <c r="F64" s="2"/>
      <c r="G64" s="2"/>
      <c r="H64" s="2"/>
      <c r="I64" s="2"/>
      <c r="J64" s="2"/>
      <c r="K64" s="2"/>
      <c r="L64" s="2"/>
    </row>
    <row r="65" spans="1:12" ht="14.25" customHeight="1">
      <c r="A65" s="48">
        <v>8</v>
      </c>
      <c r="B65" s="37" t="s">
        <v>166</v>
      </c>
      <c r="C65" s="39" t="s">
        <v>65</v>
      </c>
      <c r="D65" s="11" t="s">
        <v>45</v>
      </c>
      <c r="E65" s="8"/>
      <c r="F65" s="2">
        <f>+'Ресурсное обеспечение 27.09'!F56</f>
        <v>56250</v>
      </c>
      <c r="G65" s="2">
        <f>+'Ресурсное обеспечение 27.09'!G56</f>
        <v>41833.5</v>
      </c>
      <c r="H65" s="2">
        <f>+'Ресурсное обеспечение 27.09'!H56</f>
        <v>38821</v>
      </c>
      <c r="I65" s="2">
        <f>+'Ресурсное обеспечение 27.09'!I56</f>
        <v>76851.7</v>
      </c>
      <c r="J65" s="2">
        <f>+'Ресурсное обеспечение 27.09'!J56</f>
        <v>66337.2</v>
      </c>
      <c r="K65" s="2">
        <f>+'Ресурсное обеспечение 27.09'!K56</f>
        <v>66811.5</v>
      </c>
      <c r="L65" s="2">
        <f>+'Ресурсное обеспечение 27.09'!L56</f>
        <v>67948.7</v>
      </c>
    </row>
    <row r="66" spans="1:12" ht="15">
      <c r="A66" s="46"/>
      <c r="B66" s="38"/>
      <c r="C66" s="40"/>
      <c r="D66" s="11" t="s">
        <v>50</v>
      </c>
      <c r="E66" s="8"/>
      <c r="F66" s="2">
        <f>+'Ресурсное обеспечение 27.09'!F57</f>
        <v>0</v>
      </c>
      <c r="G66" s="2">
        <f>+'Ресурсное обеспечение 27.09'!G57</f>
        <v>0</v>
      </c>
      <c r="H66" s="2">
        <f>+'Ресурсное обеспечение 27.09'!H57</f>
        <v>0</v>
      </c>
      <c r="I66" s="2">
        <f>+'Ресурсное обеспечение 27.09'!I57</f>
        <v>0</v>
      </c>
      <c r="J66" s="2">
        <f>+'Ресурсное обеспечение 27.09'!J57</f>
        <v>0</v>
      </c>
      <c r="K66" s="2">
        <f>+'Ресурсное обеспечение 27.09'!K57</f>
        <v>0</v>
      </c>
      <c r="L66" s="2">
        <f>+'Ресурсное обеспечение 27.09'!L57</f>
        <v>0</v>
      </c>
    </row>
    <row r="67" spans="1:12" ht="15">
      <c r="A67" s="46"/>
      <c r="B67" s="38"/>
      <c r="C67" s="40"/>
      <c r="D67" s="11" t="s">
        <v>51</v>
      </c>
      <c r="E67" s="8"/>
      <c r="F67" s="2">
        <f>+'Ресурсное обеспечение 27.09'!F58</f>
        <v>0</v>
      </c>
      <c r="G67" s="2">
        <f>+'Ресурсное обеспечение 27.09'!G58</f>
        <v>0</v>
      </c>
      <c r="H67" s="2">
        <f>+'Ресурсное обеспечение 27.09'!H58</f>
        <v>0</v>
      </c>
      <c r="I67" s="2">
        <f>+'Ресурсное обеспечение 27.09'!I58</f>
        <v>0</v>
      </c>
      <c r="J67" s="2">
        <f>+'Ресурсное обеспечение 27.09'!J58</f>
        <v>0</v>
      </c>
      <c r="K67" s="2">
        <f>+'Ресурсное обеспечение 27.09'!K58</f>
        <v>0</v>
      </c>
      <c r="L67" s="2">
        <f>+'Ресурсное обеспечение 27.09'!L58</f>
        <v>0</v>
      </c>
    </row>
    <row r="68" spans="1:12" ht="15">
      <c r="A68" s="46"/>
      <c r="B68" s="38"/>
      <c r="C68" s="40"/>
      <c r="D68" s="11" t="s">
        <v>52</v>
      </c>
      <c r="E68" s="8"/>
      <c r="F68" s="2">
        <f>+'Ресурсное обеспечение 27.09'!F59</f>
        <v>56250</v>
      </c>
      <c r="G68" s="2">
        <f>+'Ресурсное обеспечение 27.09'!G59</f>
        <v>41833.5</v>
      </c>
      <c r="H68" s="2">
        <f>+'Ресурсное обеспечение 27.09'!H59</f>
        <v>38821</v>
      </c>
      <c r="I68" s="2">
        <f>+'Ресурсное обеспечение 27.09'!I59</f>
        <v>76851.7</v>
      </c>
      <c r="J68" s="2">
        <f>+'Ресурсное обеспечение 27.09'!J59</f>
        <v>66337.2</v>
      </c>
      <c r="K68" s="2">
        <f>+'Ресурсное обеспечение 27.09'!K59</f>
        <v>66811.5</v>
      </c>
      <c r="L68" s="2">
        <f>+'Ресурсное обеспечение 27.09'!L59</f>
        <v>67948.7</v>
      </c>
    </row>
    <row r="69" spans="1:12" ht="24" customHeight="1">
      <c r="A69" s="28"/>
      <c r="B69" s="45"/>
      <c r="C69" s="44"/>
      <c r="D69" s="11" t="s">
        <v>58</v>
      </c>
      <c r="E69" s="8"/>
      <c r="F69" s="24"/>
      <c r="G69" s="24"/>
      <c r="H69" s="24"/>
      <c r="I69" s="24"/>
      <c r="J69" s="24"/>
      <c r="K69" s="24"/>
      <c r="L69" s="24"/>
    </row>
    <row r="70" spans="1:12" ht="14.25" customHeight="1">
      <c r="A70" s="48">
        <v>9</v>
      </c>
      <c r="B70" s="37" t="s">
        <v>167</v>
      </c>
      <c r="C70" s="39" t="s">
        <v>65</v>
      </c>
      <c r="D70" s="11" t="s">
        <v>45</v>
      </c>
      <c r="E70" s="8"/>
      <c r="F70" s="2">
        <f>+'Ресурсное обеспечение 27.09'!F60</f>
        <v>0</v>
      </c>
      <c r="G70" s="2">
        <f>+'Ресурсное обеспечение 27.09'!G60</f>
        <v>0</v>
      </c>
      <c r="H70" s="2">
        <f>+'Ресурсное обеспечение 27.09'!H60</f>
        <v>0</v>
      </c>
      <c r="I70" s="2">
        <f>+'Ресурсное обеспечение 27.09'!I60</f>
        <v>0</v>
      </c>
      <c r="J70" s="2">
        <f>+'Ресурсное обеспечение 27.09'!J60</f>
        <v>0</v>
      </c>
      <c r="K70" s="2">
        <f>+'Ресурсное обеспечение 27.09'!K60</f>
        <v>0</v>
      </c>
      <c r="L70" s="2">
        <f>+'Ресурсное обеспечение 27.09'!L60</f>
        <v>0</v>
      </c>
    </row>
    <row r="71" spans="1:12" ht="15">
      <c r="A71" s="46"/>
      <c r="B71" s="38"/>
      <c r="C71" s="40"/>
      <c r="D71" s="11" t="s">
        <v>50</v>
      </c>
      <c r="E71" s="8"/>
      <c r="F71" s="2">
        <f>+'Ресурсное обеспечение 27.09'!F61</f>
        <v>0</v>
      </c>
      <c r="G71" s="2">
        <f>+'Ресурсное обеспечение 27.09'!G61</f>
        <v>0</v>
      </c>
      <c r="H71" s="2">
        <f>+'Ресурсное обеспечение 27.09'!H61</f>
        <v>0</v>
      </c>
      <c r="I71" s="2">
        <f>+'Ресурсное обеспечение 27.09'!I61</f>
        <v>0</v>
      </c>
      <c r="J71" s="2">
        <f>+'Ресурсное обеспечение 27.09'!J61</f>
        <v>0</v>
      </c>
      <c r="K71" s="2">
        <f>+'Ресурсное обеспечение 27.09'!K61</f>
        <v>0</v>
      </c>
      <c r="L71" s="2">
        <f>+'Ресурсное обеспечение 27.09'!L61</f>
        <v>0</v>
      </c>
    </row>
    <row r="72" spans="1:12" ht="15">
      <c r="A72" s="46"/>
      <c r="B72" s="38"/>
      <c r="C72" s="40"/>
      <c r="D72" s="11" t="s">
        <v>51</v>
      </c>
      <c r="E72" s="8"/>
      <c r="F72" s="2">
        <f>+'Ресурсное обеспечение 27.09'!F62</f>
        <v>0</v>
      </c>
      <c r="G72" s="2">
        <f>+'Ресурсное обеспечение 27.09'!G62</f>
        <v>0</v>
      </c>
      <c r="H72" s="2">
        <f>+'Ресурсное обеспечение 27.09'!H62</f>
        <v>0</v>
      </c>
      <c r="I72" s="2">
        <f>+'Ресурсное обеспечение 27.09'!I62</f>
        <v>0</v>
      </c>
      <c r="J72" s="2">
        <f>+'Ресурсное обеспечение 27.09'!J62</f>
        <v>0</v>
      </c>
      <c r="K72" s="2">
        <f>+'Ресурсное обеспечение 27.09'!K62</f>
        <v>0</v>
      </c>
      <c r="L72" s="2">
        <f>+'Ресурсное обеспечение 27.09'!L62</f>
        <v>0</v>
      </c>
    </row>
    <row r="73" spans="1:12" ht="15">
      <c r="A73" s="46"/>
      <c r="B73" s="38"/>
      <c r="C73" s="40"/>
      <c r="D73" s="11" t="s">
        <v>52</v>
      </c>
      <c r="E73" s="8"/>
      <c r="F73" s="2">
        <f>+'Ресурсное обеспечение 27.09'!F63</f>
        <v>0</v>
      </c>
      <c r="G73" s="2">
        <f>+'Ресурсное обеспечение 27.09'!G63</f>
        <v>0</v>
      </c>
      <c r="H73" s="2">
        <f>+'Ресурсное обеспечение 27.09'!H63</f>
        <v>0</v>
      </c>
      <c r="I73" s="2">
        <f>+'Ресурсное обеспечение 27.09'!I63</f>
        <v>0</v>
      </c>
      <c r="J73" s="2">
        <f>+'Ресурсное обеспечение 27.09'!J63</f>
        <v>0</v>
      </c>
      <c r="K73" s="2">
        <f>+'Ресурсное обеспечение 27.09'!K63</f>
        <v>0</v>
      </c>
      <c r="L73" s="2">
        <f>+'Ресурсное обеспечение 27.09'!L63</f>
        <v>0</v>
      </c>
    </row>
    <row r="74" spans="1:12" ht="36" customHeight="1">
      <c r="A74" s="28"/>
      <c r="B74" s="45"/>
      <c r="C74" s="44"/>
      <c r="D74" s="11" t="s">
        <v>58</v>
      </c>
      <c r="E74" s="8"/>
      <c r="F74" s="2"/>
      <c r="G74" s="2"/>
      <c r="H74" s="2"/>
      <c r="I74" s="2"/>
      <c r="J74" s="2"/>
      <c r="K74" s="2"/>
      <c r="L74" s="2"/>
    </row>
    <row r="75" spans="1:12" ht="14.25" customHeight="1">
      <c r="A75" s="48">
        <v>10</v>
      </c>
      <c r="B75" s="37" t="s">
        <v>168</v>
      </c>
      <c r="C75" s="39" t="s">
        <v>65</v>
      </c>
      <c r="D75" s="11" t="s">
        <v>45</v>
      </c>
      <c r="E75" s="8"/>
      <c r="F75" s="2">
        <f>+'Ресурсное обеспечение 27.09'!F64</f>
        <v>1814.8000000000002</v>
      </c>
      <c r="G75" s="2">
        <f>+'Ресурсное обеспечение 27.09'!G64</f>
        <v>589.5</v>
      </c>
      <c r="H75" s="2">
        <f>+'Ресурсное обеспечение 27.09'!H64</f>
        <v>0</v>
      </c>
      <c r="I75" s="2">
        <f>+'Ресурсное обеспечение 27.09'!I64</f>
        <v>0</v>
      </c>
      <c r="J75" s="2">
        <f>+'Ресурсное обеспечение 27.09'!J64</f>
        <v>0</v>
      </c>
      <c r="K75" s="2">
        <f>+'Ресурсное обеспечение 27.09'!K64</f>
        <v>0</v>
      </c>
      <c r="L75" s="2">
        <f>+'Ресурсное обеспечение 27.09'!L64</f>
        <v>0</v>
      </c>
    </row>
    <row r="76" spans="1:12" ht="15">
      <c r="A76" s="46"/>
      <c r="B76" s="38"/>
      <c r="C76" s="40"/>
      <c r="D76" s="11" t="s">
        <v>50</v>
      </c>
      <c r="E76" s="8"/>
      <c r="F76" s="2">
        <f>+'Ресурсное обеспечение 27.09'!F65</f>
        <v>0</v>
      </c>
      <c r="G76" s="2">
        <f>+'Ресурсное обеспечение 27.09'!G65</f>
        <v>0</v>
      </c>
      <c r="H76" s="2">
        <f>+'Ресурсное обеспечение 27.09'!H65</f>
        <v>0</v>
      </c>
      <c r="I76" s="2">
        <f>+'Ресурсное обеспечение 27.09'!I65</f>
        <v>0</v>
      </c>
      <c r="J76" s="2">
        <f>+'Ресурсное обеспечение 27.09'!J65</f>
        <v>0</v>
      </c>
      <c r="K76" s="2">
        <f>+'Ресурсное обеспечение 27.09'!K65</f>
        <v>0</v>
      </c>
      <c r="L76" s="2">
        <f>+'Ресурсное обеспечение 27.09'!L65</f>
        <v>0</v>
      </c>
    </row>
    <row r="77" spans="1:12" ht="15">
      <c r="A77" s="46"/>
      <c r="B77" s="38"/>
      <c r="C77" s="40"/>
      <c r="D77" s="11" t="s">
        <v>51</v>
      </c>
      <c r="E77" s="8"/>
      <c r="F77" s="2">
        <f>+'Ресурсное обеспечение 27.09'!F66</f>
        <v>1705.9</v>
      </c>
      <c r="G77" s="2">
        <f>+'Ресурсное обеспечение 27.09'!G66</f>
        <v>554.1</v>
      </c>
      <c r="H77" s="2">
        <f>+'Ресурсное обеспечение 27.09'!H66</f>
        <v>0</v>
      </c>
      <c r="I77" s="2">
        <f>+'Ресурсное обеспечение 27.09'!I66</f>
        <v>0</v>
      </c>
      <c r="J77" s="2">
        <f>+'Ресурсное обеспечение 27.09'!J66</f>
        <v>0</v>
      </c>
      <c r="K77" s="2">
        <f>+'Ресурсное обеспечение 27.09'!K66</f>
        <v>0</v>
      </c>
      <c r="L77" s="2">
        <f>+'Ресурсное обеспечение 27.09'!L66</f>
        <v>0</v>
      </c>
    </row>
    <row r="78" spans="1:12" ht="15">
      <c r="A78" s="46"/>
      <c r="B78" s="38"/>
      <c r="C78" s="40"/>
      <c r="D78" s="11" t="s">
        <v>52</v>
      </c>
      <c r="E78" s="8"/>
      <c r="F78" s="2">
        <f>+'Ресурсное обеспечение 27.09'!F67</f>
        <v>108.9</v>
      </c>
      <c r="G78" s="2">
        <f>+'Ресурсное обеспечение 27.09'!G67</f>
        <v>35.4</v>
      </c>
      <c r="H78" s="2">
        <f>+'Ресурсное обеспечение 27.09'!H67</f>
        <v>0</v>
      </c>
      <c r="I78" s="2">
        <f>+'Ресурсное обеспечение 27.09'!I67</f>
        <v>0</v>
      </c>
      <c r="J78" s="2">
        <f>+'Ресурсное обеспечение 27.09'!J67</f>
        <v>0</v>
      </c>
      <c r="K78" s="2">
        <f>+'Ресурсное обеспечение 27.09'!K67</f>
        <v>0</v>
      </c>
      <c r="L78" s="2">
        <f>+'Ресурсное обеспечение 27.09'!L67</f>
        <v>0</v>
      </c>
    </row>
    <row r="79" spans="1:12" ht="49.5" customHeight="1">
      <c r="A79" s="28"/>
      <c r="B79" s="45"/>
      <c r="C79" s="44"/>
      <c r="D79" s="11" t="s">
        <v>58</v>
      </c>
      <c r="E79" s="8"/>
      <c r="F79" s="24"/>
      <c r="G79" s="24"/>
      <c r="H79" s="24"/>
      <c r="I79" s="24"/>
      <c r="J79" s="24"/>
      <c r="K79" s="24"/>
      <c r="L79" s="24"/>
    </row>
    <row r="80" spans="1:12" ht="14.25" customHeight="1">
      <c r="A80" s="48">
        <v>11</v>
      </c>
      <c r="B80" s="37" t="s">
        <v>169</v>
      </c>
      <c r="C80" s="39" t="s">
        <v>65</v>
      </c>
      <c r="D80" s="11" t="s">
        <v>45</v>
      </c>
      <c r="E80" s="8"/>
      <c r="F80" s="2">
        <f>+'Ресурсное обеспечение 27.09'!F68</f>
        <v>0</v>
      </c>
      <c r="G80" s="2">
        <f>+'Ресурсное обеспечение 27.09'!G68</f>
        <v>360</v>
      </c>
      <c r="H80" s="2">
        <f>+'Ресурсное обеспечение 27.09'!H68</f>
        <v>240</v>
      </c>
      <c r="I80" s="2">
        <f>+'Ресурсное обеспечение 27.09'!I68</f>
        <v>120</v>
      </c>
      <c r="J80" s="2">
        <f>+'Ресурсное обеспечение 27.09'!J68</f>
        <v>120</v>
      </c>
      <c r="K80" s="2">
        <f>+'Ресурсное обеспечение 27.09'!K68</f>
        <v>0</v>
      </c>
      <c r="L80" s="2">
        <f>+'Ресурсное обеспечение 27.09'!L68</f>
        <v>0</v>
      </c>
    </row>
    <row r="81" spans="1:12" ht="15">
      <c r="A81" s="46"/>
      <c r="B81" s="38"/>
      <c r="C81" s="40"/>
      <c r="D81" s="11" t="s">
        <v>50</v>
      </c>
      <c r="E81" s="8"/>
      <c r="F81" s="2">
        <f>+'Ресурсное обеспечение 27.09'!F69</f>
        <v>0</v>
      </c>
      <c r="G81" s="2">
        <f>+'Ресурсное обеспечение 27.09'!G69</f>
        <v>0</v>
      </c>
      <c r="H81" s="2">
        <f>+'Ресурсное обеспечение 27.09'!H69</f>
        <v>0</v>
      </c>
      <c r="I81" s="2">
        <f>+'Ресурсное обеспечение 27.09'!I69</f>
        <v>0</v>
      </c>
      <c r="J81" s="2">
        <f>+'Ресурсное обеспечение 27.09'!J69</f>
        <v>0</v>
      </c>
      <c r="K81" s="2">
        <f>+'Ресурсное обеспечение 27.09'!K69</f>
        <v>0</v>
      </c>
      <c r="L81" s="2">
        <f>+'Ресурсное обеспечение 27.09'!L69</f>
        <v>0</v>
      </c>
    </row>
    <row r="82" spans="1:12" ht="15">
      <c r="A82" s="46"/>
      <c r="B82" s="38"/>
      <c r="C82" s="40"/>
      <c r="D82" s="11" t="s">
        <v>51</v>
      </c>
      <c r="E82" s="8"/>
      <c r="F82" s="2">
        <f>+'Ресурсное обеспечение 27.09'!F70</f>
        <v>0</v>
      </c>
      <c r="G82" s="2">
        <f>+'Ресурсное обеспечение 27.09'!G70</f>
        <v>0</v>
      </c>
      <c r="H82" s="2">
        <f>+'Ресурсное обеспечение 27.09'!H70</f>
        <v>0</v>
      </c>
      <c r="I82" s="2">
        <f>+'Ресурсное обеспечение 27.09'!I70</f>
        <v>0</v>
      </c>
      <c r="J82" s="2">
        <f>+'Ресурсное обеспечение 27.09'!J70</f>
        <v>0</v>
      </c>
      <c r="K82" s="2">
        <f>+'Ресурсное обеспечение 27.09'!K70</f>
        <v>0</v>
      </c>
      <c r="L82" s="2">
        <f>+'Ресурсное обеспечение 27.09'!L70</f>
        <v>0</v>
      </c>
    </row>
    <row r="83" spans="1:12" ht="15">
      <c r="A83" s="46"/>
      <c r="B83" s="38"/>
      <c r="C83" s="40"/>
      <c r="D83" s="11" t="s">
        <v>52</v>
      </c>
      <c r="E83" s="8"/>
      <c r="F83" s="2">
        <f>+'Ресурсное обеспечение 27.09'!F71</f>
        <v>0</v>
      </c>
      <c r="G83" s="2">
        <f>+'Ресурсное обеспечение 27.09'!G71</f>
        <v>360</v>
      </c>
      <c r="H83" s="2">
        <f>+'Ресурсное обеспечение 27.09'!H71</f>
        <v>240</v>
      </c>
      <c r="I83" s="2">
        <f>+'Ресурсное обеспечение 27.09'!I71</f>
        <v>120</v>
      </c>
      <c r="J83" s="2">
        <f>+'Ресурсное обеспечение 27.09'!J71</f>
        <v>120</v>
      </c>
      <c r="K83" s="2">
        <f>+'Ресурсное обеспечение 27.09'!K71</f>
        <v>0</v>
      </c>
      <c r="L83" s="2">
        <f>+'Ресурсное обеспечение 27.09'!L71</f>
        <v>0</v>
      </c>
    </row>
    <row r="84" spans="1:12" ht="63" customHeight="1">
      <c r="A84" s="28"/>
      <c r="B84" s="45"/>
      <c r="C84" s="44"/>
      <c r="D84" s="11" t="s">
        <v>58</v>
      </c>
      <c r="E84" s="8"/>
      <c r="F84" s="2"/>
      <c r="G84" s="2"/>
      <c r="H84" s="2"/>
      <c r="I84" s="2"/>
      <c r="J84" s="2"/>
      <c r="K84" s="2"/>
      <c r="L84" s="2"/>
    </row>
    <row r="85" spans="1:12" ht="14.25" customHeight="1">
      <c r="A85" s="46">
        <v>12</v>
      </c>
      <c r="B85" s="37" t="s">
        <v>170</v>
      </c>
      <c r="C85" s="39" t="s">
        <v>65</v>
      </c>
      <c r="D85" s="11" t="s">
        <v>45</v>
      </c>
      <c r="E85" s="8"/>
      <c r="F85" s="2">
        <f>+'Ресурсное обеспечение 27.09'!F72</f>
        <v>0</v>
      </c>
      <c r="G85" s="2">
        <f>+'Ресурсное обеспечение 27.09'!G72</f>
        <v>986.9</v>
      </c>
      <c r="H85" s="2">
        <f>+'Ресурсное обеспечение 27.09'!H72</f>
        <v>937.4</v>
      </c>
      <c r="I85" s="2">
        <f>+'Ресурсное обеспечение 27.09'!I72</f>
        <v>0</v>
      </c>
      <c r="J85" s="2">
        <f>+'Ресурсное обеспечение 27.09'!J72</f>
        <v>0</v>
      </c>
      <c r="K85" s="2">
        <f>+'Ресурсное обеспечение 27.09'!K72</f>
        <v>0</v>
      </c>
      <c r="L85" s="2">
        <f>+'Ресурсное обеспечение 27.09'!L72</f>
        <v>0</v>
      </c>
    </row>
    <row r="86" spans="1:12" ht="15">
      <c r="A86" s="46"/>
      <c r="B86" s="38"/>
      <c r="C86" s="40"/>
      <c r="D86" s="11" t="s">
        <v>50</v>
      </c>
      <c r="E86" s="8"/>
      <c r="F86" s="2">
        <f>+'Ресурсное обеспечение 27.09'!F73</f>
        <v>0</v>
      </c>
      <c r="G86" s="2">
        <f>+'Ресурсное обеспечение 27.09'!G73</f>
        <v>0</v>
      </c>
      <c r="H86" s="2">
        <f>+'Ресурсное обеспечение 27.09'!H73</f>
        <v>0</v>
      </c>
      <c r="I86" s="2">
        <f>+'Ресурсное обеспечение 27.09'!I73</f>
        <v>0</v>
      </c>
      <c r="J86" s="2">
        <f>+'Ресурсное обеспечение 27.09'!J73</f>
        <v>0</v>
      </c>
      <c r="K86" s="2">
        <f>+'Ресурсное обеспечение 27.09'!K73</f>
        <v>0</v>
      </c>
      <c r="L86" s="2">
        <f>+'Ресурсное обеспечение 27.09'!L73</f>
        <v>0</v>
      </c>
    </row>
    <row r="87" spans="1:12" ht="15">
      <c r="A87" s="46"/>
      <c r="B87" s="38"/>
      <c r="C87" s="40"/>
      <c r="D87" s="11" t="s">
        <v>51</v>
      </c>
      <c r="E87" s="8"/>
      <c r="F87" s="2">
        <f>+'Ресурсное обеспечение 27.09'!F74</f>
        <v>0</v>
      </c>
      <c r="G87" s="2">
        <f>+'Ресурсное обеспечение 27.09'!G74</f>
        <v>0</v>
      </c>
      <c r="H87" s="2">
        <f>+'Ресурсное обеспечение 27.09'!H74</f>
        <v>0</v>
      </c>
      <c r="I87" s="2">
        <f>+'Ресурсное обеспечение 27.09'!I74</f>
        <v>0</v>
      </c>
      <c r="J87" s="2">
        <f>+'Ресурсное обеспечение 27.09'!J74</f>
        <v>0</v>
      </c>
      <c r="K87" s="2">
        <f>+'Ресурсное обеспечение 27.09'!K74</f>
        <v>0</v>
      </c>
      <c r="L87" s="2">
        <f>+'Ресурсное обеспечение 27.09'!L74</f>
        <v>0</v>
      </c>
    </row>
    <row r="88" spans="1:12" ht="15">
      <c r="A88" s="47"/>
      <c r="B88" s="38"/>
      <c r="C88" s="40"/>
      <c r="D88" s="11" t="s">
        <v>52</v>
      </c>
      <c r="E88" s="8"/>
      <c r="F88" s="2">
        <f>+'Ресурсное обеспечение 27.09'!F75</f>
        <v>0</v>
      </c>
      <c r="G88" s="2">
        <f>+'Ресурсное обеспечение 27.09'!G75</f>
        <v>986.9</v>
      </c>
      <c r="H88" s="2">
        <f>+'Ресурсное обеспечение 27.09'!H75</f>
        <v>937.4</v>
      </c>
      <c r="I88" s="2">
        <f>+'Ресурсное обеспечение 27.09'!I75</f>
        <v>0</v>
      </c>
      <c r="J88" s="2">
        <f>+'Ресурсное обеспечение 27.09'!J75</f>
        <v>0</v>
      </c>
      <c r="K88" s="2">
        <f>+'Ресурсное обеспечение 27.09'!K75</f>
        <v>0</v>
      </c>
      <c r="L88" s="2">
        <f>+'Ресурсное обеспечение 27.09'!L75</f>
        <v>0</v>
      </c>
    </row>
    <row r="89" spans="1:12" ht="49.5" customHeight="1">
      <c r="A89" s="29"/>
      <c r="B89" s="45"/>
      <c r="C89" s="44"/>
      <c r="D89" s="11" t="s">
        <v>58</v>
      </c>
      <c r="E89" s="8"/>
      <c r="F89" s="2"/>
      <c r="G89" s="2"/>
      <c r="H89" s="2"/>
      <c r="I89" s="2"/>
      <c r="J89" s="2"/>
      <c r="K89" s="2"/>
      <c r="L89" s="2"/>
    </row>
    <row r="90" spans="1:12" ht="14.25" customHeight="1">
      <c r="A90" s="48">
        <v>13</v>
      </c>
      <c r="B90" s="37" t="s">
        <v>55</v>
      </c>
      <c r="C90" s="39" t="s">
        <v>65</v>
      </c>
      <c r="D90" s="11" t="s">
        <v>45</v>
      </c>
      <c r="E90" s="8"/>
      <c r="F90" s="2">
        <f>+'Ресурсное обеспечение 27.09'!F76</f>
        <v>25668.300000000003</v>
      </c>
      <c r="G90" s="2">
        <f>+'Ресурсное обеспечение 27.09'!G76</f>
        <v>26252.700000000004</v>
      </c>
      <c r="H90" s="2">
        <f>+'Ресурсное обеспечение 27.09'!H76</f>
        <v>26976.199999999997</v>
      </c>
      <c r="I90" s="2">
        <f>+'Ресурсное обеспечение 27.09'!I76</f>
        <v>28498.6</v>
      </c>
      <c r="J90" s="2">
        <f>+'Ресурсное обеспечение 27.09'!J76</f>
        <v>29692.8</v>
      </c>
      <c r="K90" s="2">
        <f>+'Ресурсное обеспечение 27.09'!K76</f>
        <v>30914.8</v>
      </c>
      <c r="L90" s="2">
        <f>+'Ресурсное обеспечение 27.09'!L76</f>
        <v>30914.8</v>
      </c>
    </row>
    <row r="91" spans="1:12" ht="15">
      <c r="A91" s="46"/>
      <c r="B91" s="38"/>
      <c r="C91" s="40"/>
      <c r="D91" s="11" t="s">
        <v>50</v>
      </c>
      <c r="E91" s="8"/>
      <c r="F91" s="2">
        <f>+'Ресурсное обеспечение 27.09'!F77</f>
        <v>0</v>
      </c>
      <c r="G91" s="2">
        <f>+'Ресурсное обеспечение 27.09'!G77</f>
        <v>0</v>
      </c>
      <c r="H91" s="2">
        <f>+'Ресурсное обеспечение 27.09'!H77</f>
        <v>0</v>
      </c>
      <c r="I91" s="2">
        <f>+'Ресурсное обеспечение 27.09'!I77</f>
        <v>0</v>
      </c>
      <c r="J91" s="2">
        <f>+'Ресурсное обеспечение 27.09'!J77</f>
        <v>0</v>
      </c>
      <c r="K91" s="2">
        <f>+'Ресурсное обеспечение 27.09'!K77</f>
        <v>0</v>
      </c>
      <c r="L91" s="2">
        <f>+'Ресурсное обеспечение 27.09'!L77</f>
        <v>0</v>
      </c>
    </row>
    <row r="92" spans="1:12" ht="15">
      <c r="A92" s="46"/>
      <c r="B92" s="38"/>
      <c r="C92" s="40"/>
      <c r="D92" s="11" t="s">
        <v>51</v>
      </c>
      <c r="E92" s="8"/>
      <c r="F92" s="2">
        <f>+'Ресурсное обеспечение 27.09'!F78</f>
        <v>607.9</v>
      </c>
      <c r="G92" s="2">
        <f>+'Ресурсное обеспечение 27.09'!G78</f>
        <v>0</v>
      </c>
      <c r="H92" s="2">
        <f>+'Ресурсное обеспечение 27.09'!H78</f>
        <v>0</v>
      </c>
      <c r="I92" s="2">
        <f>+'Ресурсное обеспечение 27.09'!I78</f>
        <v>0</v>
      </c>
      <c r="J92" s="2">
        <f>+'Ресурсное обеспечение 27.09'!J78</f>
        <v>0</v>
      </c>
      <c r="K92" s="2">
        <f>+'Ресурсное обеспечение 27.09'!K78</f>
        <v>0</v>
      </c>
      <c r="L92" s="2">
        <f>+'Ресурсное обеспечение 27.09'!L78</f>
        <v>0</v>
      </c>
    </row>
    <row r="93" spans="1:12" ht="15">
      <c r="A93" s="46"/>
      <c r="B93" s="38"/>
      <c r="C93" s="40"/>
      <c r="D93" s="11" t="s">
        <v>52</v>
      </c>
      <c r="E93" s="8"/>
      <c r="F93" s="2">
        <f>+'Ресурсное обеспечение 27.09'!F79</f>
        <v>25060.4</v>
      </c>
      <c r="G93" s="2">
        <f>+'Ресурсное обеспечение 27.09'!G79</f>
        <v>26252.700000000004</v>
      </c>
      <c r="H93" s="2">
        <f>+'Ресурсное обеспечение 27.09'!H79</f>
        <v>26976.199999999997</v>
      </c>
      <c r="I93" s="2">
        <f>+'Ресурсное обеспечение 27.09'!I79</f>
        <v>28498.6</v>
      </c>
      <c r="J93" s="2">
        <f>+'Ресурсное обеспечение 27.09'!J79</f>
        <v>29692.8</v>
      </c>
      <c r="K93" s="2">
        <f>+'Ресурсное обеспечение 27.09'!K79</f>
        <v>30914.8</v>
      </c>
      <c r="L93" s="2">
        <f>+'Ресурсное обеспечение 27.09'!L79</f>
        <v>30914.8</v>
      </c>
    </row>
    <row r="94" spans="1:12" ht="15">
      <c r="A94" s="47"/>
      <c r="B94" s="45"/>
      <c r="C94" s="44"/>
      <c r="D94" s="11" t="s">
        <v>58</v>
      </c>
      <c r="E94" s="8"/>
      <c r="F94" s="2"/>
      <c r="G94" s="2"/>
      <c r="H94" s="2"/>
      <c r="I94" s="2"/>
      <c r="J94" s="2"/>
      <c r="K94" s="2"/>
      <c r="L94" s="2"/>
    </row>
    <row r="95" spans="1:12" ht="14.25" customHeight="1">
      <c r="A95" s="48">
        <v>14</v>
      </c>
      <c r="B95" s="55" t="s">
        <v>171</v>
      </c>
      <c r="C95" s="39" t="s">
        <v>65</v>
      </c>
      <c r="D95" s="11" t="s">
        <v>45</v>
      </c>
      <c r="E95" s="8"/>
      <c r="F95" s="2">
        <f>+'Ресурсное обеспечение 27.09'!F80</f>
        <v>646.6999999999999</v>
      </c>
      <c r="G95" s="2">
        <f>+'Ресурсное обеспечение 27.09'!G80</f>
        <v>0</v>
      </c>
      <c r="H95" s="2">
        <f>+'Ресурсное обеспечение 27.09'!H80</f>
        <v>0</v>
      </c>
      <c r="I95" s="2">
        <f>+'Ресурсное обеспечение 27.09'!I80</f>
        <v>0</v>
      </c>
      <c r="J95" s="2">
        <f>+'Ресурсное обеспечение 27.09'!J80</f>
        <v>0</v>
      </c>
      <c r="K95" s="2">
        <f>+'Ресурсное обеспечение 27.09'!K80</f>
        <v>0</v>
      </c>
      <c r="L95" s="2">
        <f>+'Ресурсное обеспечение 27.09'!L80</f>
        <v>0</v>
      </c>
    </row>
    <row r="96" spans="1:12" ht="15">
      <c r="A96" s="46"/>
      <c r="B96" s="56"/>
      <c r="C96" s="40"/>
      <c r="D96" s="11" t="s">
        <v>50</v>
      </c>
      <c r="E96" s="8"/>
      <c r="F96" s="2">
        <f>+'Ресурсное обеспечение 27.09'!F81</f>
        <v>0</v>
      </c>
      <c r="G96" s="2">
        <f>+'Ресурсное обеспечение 27.09'!G81</f>
        <v>0</v>
      </c>
      <c r="H96" s="2">
        <f>+'Ресурсное обеспечение 27.09'!H81</f>
        <v>0</v>
      </c>
      <c r="I96" s="2">
        <f>+'Ресурсное обеспечение 27.09'!I81</f>
        <v>0</v>
      </c>
      <c r="J96" s="2">
        <f>+'Ресурсное обеспечение 27.09'!J81</f>
        <v>0</v>
      </c>
      <c r="K96" s="2">
        <f>+'Ресурсное обеспечение 27.09'!K81</f>
        <v>0</v>
      </c>
      <c r="L96" s="2">
        <f>+'Ресурсное обеспечение 27.09'!L81</f>
        <v>0</v>
      </c>
    </row>
    <row r="97" spans="1:12" ht="15">
      <c r="A97" s="46"/>
      <c r="B97" s="56"/>
      <c r="C97" s="40"/>
      <c r="D97" s="11" t="s">
        <v>51</v>
      </c>
      <c r="E97" s="8"/>
      <c r="F97" s="2">
        <f>+'Ресурсное обеспечение 27.09'!F82</f>
        <v>607.9</v>
      </c>
      <c r="G97" s="2">
        <f>+'Ресурсное обеспечение 27.09'!G82</f>
        <v>0</v>
      </c>
      <c r="H97" s="2">
        <f>+'Ресурсное обеспечение 27.09'!H82</f>
        <v>0</v>
      </c>
      <c r="I97" s="2">
        <f>+'Ресурсное обеспечение 27.09'!I82</f>
        <v>0</v>
      </c>
      <c r="J97" s="2">
        <f>+'Ресурсное обеспечение 27.09'!J82</f>
        <v>0</v>
      </c>
      <c r="K97" s="2">
        <f>+'Ресурсное обеспечение 27.09'!K82</f>
        <v>0</v>
      </c>
      <c r="L97" s="2">
        <f>+'Ресурсное обеспечение 27.09'!L82</f>
        <v>0</v>
      </c>
    </row>
    <row r="98" spans="1:12" ht="15">
      <c r="A98" s="46"/>
      <c r="B98" s="56"/>
      <c r="C98" s="40"/>
      <c r="D98" s="11" t="s">
        <v>52</v>
      </c>
      <c r="E98" s="8"/>
      <c r="F98" s="2">
        <f>+'Ресурсное обеспечение 27.09'!F83</f>
        <v>38.8</v>
      </c>
      <c r="G98" s="2">
        <f>+'Ресурсное обеспечение 27.09'!G83</f>
        <v>0</v>
      </c>
      <c r="H98" s="2">
        <f>+'Ресурсное обеспечение 27.09'!H83</f>
        <v>0</v>
      </c>
      <c r="I98" s="2">
        <f>+'Ресурсное обеспечение 27.09'!I83</f>
        <v>0</v>
      </c>
      <c r="J98" s="2">
        <f>+'Ресурсное обеспечение 27.09'!J83</f>
        <v>0</v>
      </c>
      <c r="K98" s="2">
        <f>+'Ресурсное обеспечение 27.09'!K83</f>
        <v>0</v>
      </c>
      <c r="L98" s="2">
        <f>+'Ресурсное обеспечение 27.09'!L83</f>
        <v>0</v>
      </c>
    </row>
    <row r="99" spans="1:12" ht="25.5" customHeight="1">
      <c r="A99" s="47"/>
      <c r="B99" s="57"/>
      <c r="C99" s="44"/>
      <c r="D99" s="11" t="s">
        <v>58</v>
      </c>
      <c r="E99" s="8"/>
      <c r="F99" s="24"/>
      <c r="G99" s="24"/>
      <c r="H99" s="24"/>
      <c r="I99" s="24"/>
      <c r="J99" s="24"/>
      <c r="K99" s="24"/>
      <c r="L99" s="24"/>
    </row>
    <row r="100" spans="1:12" ht="14.25" customHeight="1">
      <c r="A100" s="48">
        <v>15</v>
      </c>
      <c r="B100" s="37" t="s">
        <v>172</v>
      </c>
      <c r="C100" s="39" t="s">
        <v>65</v>
      </c>
      <c r="D100" s="11" t="s">
        <v>45</v>
      </c>
      <c r="E100" s="8"/>
      <c r="F100" s="12">
        <f>+'Ресурсное обеспечение 27.09'!F84</f>
        <v>4695.6</v>
      </c>
      <c r="G100" s="12">
        <f>+'Ресурсное обеспечение 27.09'!G84</f>
        <v>1545.7</v>
      </c>
      <c r="H100" s="12">
        <f>+'Ресурсное обеспечение 27.09'!H84</f>
        <v>1550.2</v>
      </c>
      <c r="I100" s="12">
        <f>+'Ресурсное обеспечение 27.09'!I84</f>
        <v>28498.6</v>
      </c>
      <c r="J100" s="12">
        <f>+'Ресурсное обеспечение 27.09'!J84</f>
        <v>29692.8</v>
      </c>
      <c r="K100" s="12">
        <f>+'Ресурсное обеспечение 27.09'!K84</f>
        <v>30914.8</v>
      </c>
      <c r="L100" s="12">
        <f>+'Ресурсное обеспечение 27.09'!L84</f>
        <v>30914.8</v>
      </c>
    </row>
    <row r="101" spans="1:12" ht="15">
      <c r="A101" s="46"/>
      <c r="B101" s="38"/>
      <c r="C101" s="40"/>
      <c r="D101" s="11" t="s">
        <v>50</v>
      </c>
      <c r="E101" s="8"/>
      <c r="F101" s="12">
        <f>+'Ресурсное обеспечение 27.09'!F85</f>
        <v>0</v>
      </c>
      <c r="G101" s="12">
        <f>+'Ресурсное обеспечение 27.09'!G85</f>
        <v>0</v>
      </c>
      <c r="H101" s="12">
        <f>+'Ресурсное обеспечение 27.09'!H85</f>
        <v>0</v>
      </c>
      <c r="I101" s="12">
        <f>+'Ресурсное обеспечение 27.09'!I85</f>
        <v>0</v>
      </c>
      <c r="J101" s="12">
        <f>+'Ресурсное обеспечение 27.09'!J85</f>
        <v>0</v>
      </c>
      <c r="K101" s="12">
        <f>+'Ресурсное обеспечение 27.09'!K85</f>
        <v>0</v>
      </c>
      <c r="L101" s="12">
        <f>+'Ресурсное обеспечение 27.09'!L85</f>
        <v>0</v>
      </c>
    </row>
    <row r="102" spans="1:12" ht="15">
      <c r="A102" s="46"/>
      <c r="B102" s="38"/>
      <c r="C102" s="40"/>
      <c r="D102" s="11" t="s">
        <v>51</v>
      </c>
      <c r="E102" s="8"/>
      <c r="F102" s="12">
        <f>+'Ресурсное обеспечение 27.09'!F86</f>
        <v>0</v>
      </c>
      <c r="G102" s="12">
        <f>+'Ресурсное обеспечение 27.09'!G86</f>
        <v>0</v>
      </c>
      <c r="H102" s="12">
        <f>+'Ресурсное обеспечение 27.09'!H86</f>
        <v>0</v>
      </c>
      <c r="I102" s="12">
        <f>+'Ресурсное обеспечение 27.09'!I86</f>
        <v>0</v>
      </c>
      <c r="J102" s="12">
        <f>+'Ресурсное обеспечение 27.09'!J86</f>
        <v>0</v>
      </c>
      <c r="K102" s="12">
        <f>+'Ресурсное обеспечение 27.09'!K86</f>
        <v>0</v>
      </c>
      <c r="L102" s="12">
        <f>+'Ресурсное обеспечение 27.09'!L86</f>
        <v>0</v>
      </c>
    </row>
    <row r="103" spans="1:12" ht="15">
      <c r="A103" s="46"/>
      <c r="B103" s="38"/>
      <c r="C103" s="40"/>
      <c r="D103" s="11" t="s">
        <v>52</v>
      </c>
      <c r="E103" s="8"/>
      <c r="F103" s="12">
        <f>+'Ресурсное обеспечение 27.09'!F87</f>
        <v>4695.6</v>
      </c>
      <c r="G103" s="12">
        <f>+'Ресурсное обеспечение 27.09'!G87</f>
        <v>1545.7</v>
      </c>
      <c r="H103" s="12">
        <f>+'Ресурсное обеспечение 27.09'!H87</f>
        <v>1550.2</v>
      </c>
      <c r="I103" s="12">
        <f>+'Ресурсное обеспечение 27.09'!I87</f>
        <v>28498.6</v>
      </c>
      <c r="J103" s="12">
        <f>+'Ресурсное обеспечение 27.09'!J87</f>
        <v>29692.8</v>
      </c>
      <c r="K103" s="12">
        <f>+'Ресурсное обеспечение 27.09'!K87</f>
        <v>30914.8</v>
      </c>
      <c r="L103" s="12">
        <f>+'Ресурсное обеспечение 27.09'!L87</f>
        <v>30914.8</v>
      </c>
    </row>
    <row r="104" spans="1:12" ht="15">
      <c r="A104" s="47"/>
      <c r="B104" s="45"/>
      <c r="C104" s="44"/>
      <c r="D104" s="11" t="s">
        <v>58</v>
      </c>
      <c r="E104" s="8"/>
      <c r="F104" s="24"/>
      <c r="G104" s="24"/>
      <c r="H104" s="24"/>
      <c r="I104" s="24"/>
      <c r="J104" s="24"/>
      <c r="K104" s="24"/>
      <c r="L104" s="24"/>
    </row>
    <row r="105" spans="1:12" ht="14.25" customHeight="1">
      <c r="A105" s="48">
        <v>16</v>
      </c>
      <c r="B105" s="37" t="s">
        <v>173</v>
      </c>
      <c r="C105" s="39" t="s">
        <v>65</v>
      </c>
      <c r="D105" s="11" t="s">
        <v>45</v>
      </c>
      <c r="E105" s="8"/>
      <c r="F105" s="2">
        <f>+'Ресурсное обеспечение 27.09'!F88</f>
        <v>0</v>
      </c>
      <c r="G105" s="2">
        <f>+'Ресурсное обеспечение 27.09'!G88</f>
        <v>0</v>
      </c>
      <c r="H105" s="2">
        <f>+'Ресурсное обеспечение 27.09'!H88</f>
        <v>0</v>
      </c>
      <c r="I105" s="2">
        <f>+'Ресурсное обеспечение 27.09'!I88</f>
        <v>0</v>
      </c>
      <c r="J105" s="2">
        <f>+'Ресурсное обеспечение 27.09'!J88</f>
        <v>0</v>
      </c>
      <c r="K105" s="2">
        <f>+'Ресурсное обеспечение 27.09'!K88</f>
        <v>0</v>
      </c>
      <c r="L105" s="2">
        <f>+'Ресурсное обеспечение 27.09'!L88</f>
        <v>0</v>
      </c>
    </row>
    <row r="106" spans="1:12" ht="15">
      <c r="A106" s="46"/>
      <c r="B106" s="38"/>
      <c r="C106" s="40"/>
      <c r="D106" s="11" t="s">
        <v>50</v>
      </c>
      <c r="E106" s="8"/>
      <c r="F106" s="2">
        <f>+'Ресурсное обеспечение 27.09'!F89</f>
        <v>0</v>
      </c>
      <c r="G106" s="2">
        <f>+'Ресурсное обеспечение 27.09'!G89</f>
        <v>0</v>
      </c>
      <c r="H106" s="2">
        <f>+'Ресурсное обеспечение 27.09'!H89</f>
        <v>0</v>
      </c>
      <c r="I106" s="2">
        <f>+'Ресурсное обеспечение 27.09'!I89</f>
        <v>0</v>
      </c>
      <c r="J106" s="2">
        <f>+'Ресурсное обеспечение 27.09'!J89</f>
        <v>0</v>
      </c>
      <c r="K106" s="2">
        <f>+'Ресурсное обеспечение 27.09'!K89</f>
        <v>0</v>
      </c>
      <c r="L106" s="2">
        <f>+'Ресурсное обеспечение 27.09'!L89</f>
        <v>0</v>
      </c>
    </row>
    <row r="107" spans="1:12" ht="15">
      <c r="A107" s="46"/>
      <c r="B107" s="38"/>
      <c r="C107" s="40"/>
      <c r="D107" s="11" t="s">
        <v>51</v>
      </c>
      <c r="E107" s="8"/>
      <c r="F107" s="2">
        <f>+'Ресурсное обеспечение 27.09'!F90</f>
        <v>0</v>
      </c>
      <c r="G107" s="2">
        <f>+'Ресурсное обеспечение 27.09'!G90</f>
        <v>0</v>
      </c>
      <c r="H107" s="2">
        <f>+'Ресурсное обеспечение 27.09'!H90</f>
        <v>0</v>
      </c>
      <c r="I107" s="2">
        <f>+'Ресурсное обеспечение 27.09'!I90</f>
        <v>0</v>
      </c>
      <c r="J107" s="2">
        <f>+'Ресурсное обеспечение 27.09'!J90</f>
        <v>0</v>
      </c>
      <c r="K107" s="2">
        <f>+'Ресурсное обеспечение 27.09'!K90</f>
        <v>0</v>
      </c>
      <c r="L107" s="2">
        <f>+'Ресурсное обеспечение 27.09'!L90</f>
        <v>0</v>
      </c>
    </row>
    <row r="108" spans="1:12" ht="15">
      <c r="A108" s="46"/>
      <c r="B108" s="38"/>
      <c r="C108" s="40"/>
      <c r="D108" s="11" t="s">
        <v>52</v>
      </c>
      <c r="E108" s="8"/>
      <c r="F108" s="2">
        <f>+'Ресурсное обеспечение 27.09'!F91</f>
        <v>0</v>
      </c>
      <c r="G108" s="2">
        <f>+'Ресурсное обеспечение 27.09'!G91</f>
        <v>0</v>
      </c>
      <c r="H108" s="2">
        <f>+'Ресурсное обеспечение 27.09'!H91</f>
        <v>0</v>
      </c>
      <c r="I108" s="2">
        <f>+'Ресурсное обеспечение 27.09'!I91</f>
        <v>0</v>
      </c>
      <c r="J108" s="2">
        <f>+'Ресурсное обеспечение 27.09'!J91</f>
        <v>0</v>
      </c>
      <c r="K108" s="2">
        <f>+'Ресурсное обеспечение 27.09'!K91</f>
        <v>0</v>
      </c>
      <c r="L108" s="2">
        <f>+'Ресурсное обеспечение 27.09'!L91</f>
        <v>0</v>
      </c>
    </row>
    <row r="109" spans="1:12" ht="37.5" customHeight="1">
      <c r="A109" s="28"/>
      <c r="B109" s="45"/>
      <c r="C109" s="44"/>
      <c r="D109" s="11" t="s">
        <v>58</v>
      </c>
      <c r="E109" s="8"/>
      <c r="F109" s="2"/>
      <c r="G109" s="2"/>
      <c r="H109" s="2"/>
      <c r="I109" s="2"/>
      <c r="J109" s="2"/>
      <c r="K109" s="2"/>
      <c r="L109" s="2"/>
    </row>
    <row r="110" spans="1:12" ht="14.25" customHeight="1">
      <c r="A110" s="48">
        <v>17</v>
      </c>
      <c r="B110" s="37" t="s">
        <v>174</v>
      </c>
      <c r="C110" s="39" t="s">
        <v>65</v>
      </c>
      <c r="D110" s="11" t="s">
        <v>45</v>
      </c>
      <c r="E110" s="8"/>
      <c r="F110" s="12">
        <f>+'Ресурсное обеспечение 27.09'!F92</f>
        <v>8130.8</v>
      </c>
      <c r="G110" s="12">
        <f>+'Ресурсное обеспечение 27.09'!G92</f>
        <v>18677.4</v>
      </c>
      <c r="H110" s="12">
        <f>+'Ресурсное обеспечение 27.09'!H92</f>
        <v>17782.6</v>
      </c>
      <c r="I110" s="12">
        <f>+'Ресурсное обеспечение 27.09'!I92</f>
        <v>0</v>
      </c>
      <c r="J110" s="12">
        <f>+'Ресурсное обеспечение 27.09'!J92</f>
        <v>0</v>
      </c>
      <c r="K110" s="12">
        <f>+'Ресурсное обеспечение 27.09'!K92</f>
        <v>0</v>
      </c>
      <c r="L110" s="12">
        <f>+'Ресурсное обеспечение 27.09'!L92</f>
        <v>0</v>
      </c>
    </row>
    <row r="111" spans="1:12" ht="33" customHeight="1">
      <c r="A111" s="46"/>
      <c r="B111" s="38"/>
      <c r="C111" s="40"/>
      <c r="D111" s="11" t="s">
        <v>50</v>
      </c>
      <c r="E111" s="8"/>
      <c r="F111" s="12">
        <f>+'Ресурсное обеспечение 27.09'!F93</f>
        <v>0</v>
      </c>
      <c r="G111" s="12">
        <f>+'Ресурсное обеспечение 27.09'!G93</f>
        <v>0</v>
      </c>
      <c r="H111" s="12">
        <f>+'Ресурсное обеспечение 27.09'!H93</f>
        <v>0</v>
      </c>
      <c r="I111" s="12">
        <f>+'Ресурсное обеспечение 27.09'!I93</f>
        <v>0</v>
      </c>
      <c r="J111" s="12">
        <f>+'Ресурсное обеспечение 27.09'!J93</f>
        <v>0</v>
      </c>
      <c r="K111" s="12">
        <f>+'Ресурсное обеспечение 27.09'!K93</f>
        <v>0</v>
      </c>
      <c r="L111" s="12">
        <f>+'Ресурсное обеспечение 27.09'!L93</f>
        <v>0</v>
      </c>
    </row>
    <row r="112" spans="1:12" ht="36" customHeight="1">
      <c r="A112" s="46"/>
      <c r="B112" s="38"/>
      <c r="C112" s="40"/>
      <c r="D112" s="11" t="s">
        <v>51</v>
      </c>
      <c r="E112" s="8"/>
      <c r="F112" s="12">
        <f>+'Ресурсное обеспечение 27.09'!F94</f>
        <v>0</v>
      </c>
      <c r="G112" s="12">
        <f>+'Ресурсное обеспечение 27.09'!G94</f>
        <v>0</v>
      </c>
      <c r="H112" s="12">
        <f>+'Ресурсное обеспечение 27.09'!H94</f>
        <v>0</v>
      </c>
      <c r="I112" s="12">
        <f>+'Ресурсное обеспечение 27.09'!I94</f>
        <v>0</v>
      </c>
      <c r="J112" s="12">
        <f>+'Ресурсное обеспечение 27.09'!J94</f>
        <v>0</v>
      </c>
      <c r="K112" s="12">
        <f>+'Ресурсное обеспечение 27.09'!K94</f>
        <v>0</v>
      </c>
      <c r="L112" s="12">
        <f>+'Ресурсное обеспечение 27.09'!L94</f>
        <v>0</v>
      </c>
    </row>
    <row r="113" spans="1:12" ht="30.75" customHeight="1">
      <c r="A113" s="46"/>
      <c r="B113" s="38"/>
      <c r="C113" s="40"/>
      <c r="D113" s="11" t="s">
        <v>52</v>
      </c>
      <c r="E113" s="8"/>
      <c r="F113" s="12">
        <f>+'Ресурсное обеспечение 27.09'!F95</f>
        <v>8130.8</v>
      </c>
      <c r="G113" s="12">
        <f>+'Ресурсное обеспечение 27.09'!G95</f>
        <v>18677.4</v>
      </c>
      <c r="H113" s="12">
        <f>+'Ресурсное обеспечение 27.09'!H95</f>
        <v>17782.6</v>
      </c>
      <c r="I113" s="12">
        <f>+'Ресурсное обеспечение 27.09'!I95</f>
        <v>0</v>
      </c>
      <c r="J113" s="12">
        <f>+'Ресурсное обеспечение 27.09'!J95</f>
        <v>0</v>
      </c>
      <c r="K113" s="12">
        <f>+'Ресурсное обеспечение 27.09'!K95</f>
        <v>0</v>
      </c>
      <c r="L113" s="12">
        <f>+'Ресурсное обеспечение 27.09'!L95</f>
        <v>0</v>
      </c>
    </row>
    <row r="114" spans="1:12" ht="24.75" customHeight="1">
      <c r="A114" s="47"/>
      <c r="B114" s="45"/>
      <c r="C114" s="44"/>
      <c r="D114" s="11" t="s">
        <v>58</v>
      </c>
      <c r="E114" s="8"/>
      <c r="F114" s="24"/>
      <c r="G114" s="24"/>
      <c r="H114" s="24"/>
      <c r="I114" s="24"/>
      <c r="J114" s="24"/>
      <c r="K114" s="24"/>
      <c r="L114" s="24"/>
    </row>
    <row r="115" spans="1:12" ht="14.25" customHeight="1">
      <c r="A115" s="48">
        <v>18</v>
      </c>
      <c r="B115" s="37" t="s">
        <v>175</v>
      </c>
      <c r="C115" s="39" t="s">
        <v>65</v>
      </c>
      <c r="D115" s="11" t="s">
        <v>45</v>
      </c>
      <c r="E115" s="8"/>
      <c r="F115" s="12">
        <f>+'Ресурсное обеспечение 27.09'!F96</f>
        <v>12195.2</v>
      </c>
      <c r="G115" s="12">
        <f>+'Ресурсное обеспечение 27.09'!G96</f>
        <v>6029.6</v>
      </c>
      <c r="H115" s="12">
        <f>+'Ресурсное обеспечение 27.09'!H96</f>
        <v>7643.4</v>
      </c>
      <c r="I115" s="12">
        <f>+'Ресурсное обеспечение 27.09'!I96</f>
        <v>0</v>
      </c>
      <c r="J115" s="12">
        <f>+'Ресурсное обеспечение 27.09'!J96</f>
        <v>0</v>
      </c>
      <c r="K115" s="12">
        <f>+'Ресурсное обеспечение 27.09'!K96</f>
        <v>0</v>
      </c>
      <c r="L115" s="12">
        <f>+'Ресурсное обеспечение 27.09'!L96</f>
        <v>0</v>
      </c>
    </row>
    <row r="116" spans="1:12" ht="24" customHeight="1">
      <c r="A116" s="46"/>
      <c r="B116" s="38"/>
      <c r="C116" s="40"/>
      <c r="D116" s="11" t="s">
        <v>50</v>
      </c>
      <c r="E116" s="8"/>
      <c r="F116" s="12">
        <f>+'Ресурсное обеспечение 27.09'!F97</f>
        <v>0</v>
      </c>
      <c r="G116" s="12">
        <f>+'Ресурсное обеспечение 27.09'!G97</f>
        <v>0</v>
      </c>
      <c r="H116" s="12">
        <f>+'Ресурсное обеспечение 27.09'!H97</f>
        <v>0</v>
      </c>
      <c r="I116" s="12">
        <f>+'Ресурсное обеспечение 27.09'!I97</f>
        <v>0</v>
      </c>
      <c r="J116" s="12">
        <f>+'Ресурсное обеспечение 27.09'!J97</f>
        <v>0</v>
      </c>
      <c r="K116" s="12">
        <f>+'Ресурсное обеспечение 27.09'!K97</f>
        <v>0</v>
      </c>
      <c r="L116" s="12">
        <f>+'Ресурсное обеспечение 27.09'!L97</f>
        <v>0</v>
      </c>
    </row>
    <row r="117" spans="1:12" ht="29.25" customHeight="1">
      <c r="A117" s="46"/>
      <c r="B117" s="38"/>
      <c r="C117" s="40"/>
      <c r="D117" s="11" t="s">
        <v>51</v>
      </c>
      <c r="E117" s="8"/>
      <c r="F117" s="12">
        <f>+'Ресурсное обеспечение 27.09'!F98</f>
        <v>0</v>
      </c>
      <c r="G117" s="12">
        <f>+'Ресурсное обеспечение 27.09'!G98</f>
        <v>0</v>
      </c>
      <c r="H117" s="12">
        <f>+'Ресурсное обеспечение 27.09'!H98</f>
        <v>0</v>
      </c>
      <c r="I117" s="12">
        <f>+'Ресурсное обеспечение 27.09'!I98</f>
        <v>0</v>
      </c>
      <c r="J117" s="12">
        <f>+'Ресурсное обеспечение 27.09'!J98</f>
        <v>0</v>
      </c>
      <c r="K117" s="12">
        <f>+'Ресурсное обеспечение 27.09'!K98</f>
        <v>0</v>
      </c>
      <c r="L117" s="12">
        <f>+'Ресурсное обеспечение 27.09'!L98</f>
        <v>0</v>
      </c>
    </row>
    <row r="118" spans="1:12" ht="26.25" customHeight="1">
      <c r="A118" s="46"/>
      <c r="B118" s="38"/>
      <c r="C118" s="40"/>
      <c r="D118" s="11" t="s">
        <v>52</v>
      </c>
      <c r="E118" s="8"/>
      <c r="F118" s="12">
        <f>+'Ресурсное обеспечение 27.09'!F99</f>
        <v>12195.2</v>
      </c>
      <c r="G118" s="12">
        <f>+'Ресурсное обеспечение 27.09'!G99</f>
        <v>6029.6</v>
      </c>
      <c r="H118" s="12">
        <f>+'Ресурсное обеспечение 27.09'!H99</f>
        <v>7643.4</v>
      </c>
      <c r="I118" s="12">
        <f>+'Ресурсное обеспечение 27.09'!I99</f>
        <v>0</v>
      </c>
      <c r="J118" s="12">
        <f>+'Ресурсное обеспечение 27.09'!J99</f>
        <v>0</v>
      </c>
      <c r="K118" s="12">
        <f>+'Ресурсное обеспечение 27.09'!K99</f>
        <v>0</v>
      </c>
      <c r="L118" s="12">
        <f>+'Ресурсное обеспечение 27.09'!L99</f>
        <v>0</v>
      </c>
    </row>
    <row r="119" spans="1:12" ht="15">
      <c r="A119" s="47"/>
      <c r="B119" s="45"/>
      <c r="C119" s="44"/>
      <c r="D119" s="11" t="s">
        <v>58</v>
      </c>
      <c r="E119" s="8"/>
      <c r="F119" s="24"/>
      <c r="G119" s="24"/>
      <c r="H119" s="24"/>
      <c r="I119" s="24"/>
      <c r="J119" s="24"/>
      <c r="K119" s="24"/>
      <c r="L119" s="24"/>
    </row>
    <row r="120" spans="1:12" ht="14.25" customHeight="1">
      <c r="A120" s="48">
        <v>19</v>
      </c>
      <c r="B120" s="37" t="s">
        <v>56</v>
      </c>
      <c r="C120" s="39" t="s">
        <v>65</v>
      </c>
      <c r="D120" s="11" t="s">
        <v>45</v>
      </c>
      <c r="E120" s="8"/>
      <c r="F120" s="2">
        <f>+'Ресурсное обеспечение 27.09'!F100</f>
        <v>333556.3</v>
      </c>
      <c r="G120" s="2">
        <f>+'Ресурсное обеспечение 27.09'!G100</f>
        <v>333500.2</v>
      </c>
      <c r="H120" s="2">
        <f>+'Ресурсное обеспечение 27.09'!H100</f>
        <v>333500.2</v>
      </c>
      <c r="I120" s="2">
        <f>+'Ресурсное обеспечение 27.09'!I100</f>
        <v>333500.2</v>
      </c>
      <c r="J120" s="2">
        <f>+'Ресурсное обеспечение 27.09'!J100</f>
        <v>333500.2</v>
      </c>
      <c r="K120" s="2">
        <f>+'Ресурсное обеспечение 27.09'!K100</f>
        <v>333500.2</v>
      </c>
      <c r="L120" s="2">
        <f>+'Ресурсное обеспечение 27.09'!L100</f>
        <v>333500.2</v>
      </c>
    </row>
    <row r="121" spans="1:12" ht="15">
      <c r="A121" s="46"/>
      <c r="B121" s="38"/>
      <c r="C121" s="40"/>
      <c r="D121" s="11" t="s">
        <v>50</v>
      </c>
      <c r="E121" s="8"/>
      <c r="F121" s="2">
        <f>+'Ресурсное обеспечение 27.09'!F101</f>
        <v>0</v>
      </c>
      <c r="G121" s="2">
        <f>+'Ресурсное обеспечение 27.09'!G101</f>
        <v>0</v>
      </c>
      <c r="H121" s="2">
        <f>+'Ресурсное обеспечение 27.09'!H101</f>
        <v>0</v>
      </c>
      <c r="I121" s="2">
        <f>+'Ресурсное обеспечение 27.09'!I101</f>
        <v>0</v>
      </c>
      <c r="J121" s="2">
        <f>+'Ресурсное обеспечение 27.09'!J101</f>
        <v>0</v>
      </c>
      <c r="K121" s="2">
        <f>+'Ресурсное обеспечение 27.09'!K101</f>
        <v>0</v>
      </c>
      <c r="L121" s="2">
        <f>+'Ресурсное обеспечение 27.09'!L101</f>
        <v>0</v>
      </c>
    </row>
    <row r="122" spans="1:12" ht="15">
      <c r="A122" s="46"/>
      <c r="B122" s="38"/>
      <c r="C122" s="40"/>
      <c r="D122" s="11" t="s">
        <v>51</v>
      </c>
      <c r="E122" s="8"/>
      <c r="F122" s="2">
        <f>+'Ресурсное обеспечение 27.09'!F102</f>
        <v>333556.3</v>
      </c>
      <c r="G122" s="2">
        <f>+'Ресурсное обеспечение 27.09'!G102</f>
        <v>333500.2</v>
      </c>
      <c r="H122" s="2">
        <f>+'Ресурсное обеспечение 27.09'!H102</f>
        <v>333500.2</v>
      </c>
      <c r="I122" s="2">
        <f>+'Ресурсное обеспечение 27.09'!I102</f>
        <v>333500.2</v>
      </c>
      <c r="J122" s="2">
        <f>+'Ресурсное обеспечение 27.09'!J102</f>
        <v>333500.2</v>
      </c>
      <c r="K122" s="2">
        <f>+'Ресурсное обеспечение 27.09'!K102</f>
        <v>333500.2</v>
      </c>
      <c r="L122" s="2">
        <f>+'Ресурсное обеспечение 27.09'!L102</f>
        <v>333500.2</v>
      </c>
    </row>
    <row r="123" spans="1:12" ht="15">
      <c r="A123" s="46"/>
      <c r="B123" s="38"/>
      <c r="C123" s="40"/>
      <c r="D123" s="11" t="s">
        <v>52</v>
      </c>
      <c r="E123" s="8"/>
      <c r="F123" s="2">
        <f>+'Ресурсное обеспечение 27.09'!F103</f>
        <v>0</v>
      </c>
      <c r="G123" s="2">
        <f>+'Ресурсное обеспечение 27.09'!G103</f>
        <v>0</v>
      </c>
      <c r="H123" s="2">
        <f>+'Ресурсное обеспечение 27.09'!H103</f>
        <v>0</v>
      </c>
      <c r="I123" s="2">
        <f>+'Ресурсное обеспечение 27.09'!I103</f>
        <v>0</v>
      </c>
      <c r="J123" s="2">
        <f>+'Ресурсное обеспечение 27.09'!J103</f>
        <v>0</v>
      </c>
      <c r="K123" s="2">
        <f>+'Ресурсное обеспечение 27.09'!K103</f>
        <v>0</v>
      </c>
      <c r="L123" s="2">
        <f>+'Ресурсное обеспечение 27.09'!L103</f>
        <v>0</v>
      </c>
    </row>
    <row r="124" spans="1:12" ht="15">
      <c r="A124" s="47"/>
      <c r="B124" s="45"/>
      <c r="C124" s="44"/>
      <c r="D124" s="11" t="s">
        <v>58</v>
      </c>
      <c r="E124" s="8"/>
      <c r="F124" s="2"/>
      <c r="G124" s="2"/>
      <c r="H124" s="2"/>
      <c r="I124" s="2"/>
      <c r="J124" s="2"/>
      <c r="K124" s="2"/>
      <c r="L124" s="2"/>
    </row>
    <row r="125" spans="1:12" ht="33" customHeight="1">
      <c r="A125" s="48">
        <v>20</v>
      </c>
      <c r="B125" s="55" t="s">
        <v>148</v>
      </c>
      <c r="C125" s="39" t="s">
        <v>65</v>
      </c>
      <c r="D125" s="11" t="s">
        <v>45</v>
      </c>
      <c r="E125" s="8"/>
      <c r="F125" s="2">
        <f>+'Ресурсное обеспечение 27.09'!F104</f>
        <v>225031.2</v>
      </c>
      <c r="G125" s="2">
        <f>+'Ресурсное обеспечение 27.09'!G104</f>
        <v>225452.6</v>
      </c>
      <c r="H125" s="2">
        <f>+'Ресурсное обеспечение 27.09'!H104</f>
        <v>225452.6</v>
      </c>
      <c r="I125" s="2">
        <f>+'Ресурсное обеспечение 27.09'!I104</f>
        <v>225452.6</v>
      </c>
      <c r="J125" s="2">
        <f>+'Ресурсное обеспечение 27.09'!J104</f>
        <v>225452.6</v>
      </c>
      <c r="K125" s="2">
        <f>+'Ресурсное обеспечение 27.09'!K104</f>
        <v>225452.6</v>
      </c>
      <c r="L125" s="2">
        <f>+'Ресурсное обеспечение 27.09'!L104</f>
        <v>225452.6</v>
      </c>
    </row>
    <row r="126" spans="1:12" ht="34.5" customHeight="1">
      <c r="A126" s="46"/>
      <c r="B126" s="56"/>
      <c r="C126" s="40"/>
      <c r="D126" s="11" t="s">
        <v>50</v>
      </c>
      <c r="E126" s="8"/>
      <c r="F126" s="2">
        <f>+'Ресурсное обеспечение 27.09'!F105</f>
        <v>0</v>
      </c>
      <c r="G126" s="2">
        <f>+'Ресурсное обеспечение 27.09'!G105</f>
        <v>0</v>
      </c>
      <c r="H126" s="2">
        <f>+'Ресурсное обеспечение 27.09'!H105</f>
        <v>0</v>
      </c>
      <c r="I126" s="2">
        <f>+'Ресурсное обеспечение 27.09'!I105</f>
        <v>0</v>
      </c>
      <c r="J126" s="2">
        <f>+'Ресурсное обеспечение 27.09'!J105</f>
        <v>0</v>
      </c>
      <c r="K126" s="2">
        <f>+'Ресурсное обеспечение 27.09'!K105</f>
        <v>0</v>
      </c>
      <c r="L126" s="2">
        <f>+'Ресурсное обеспечение 27.09'!L105</f>
        <v>0</v>
      </c>
    </row>
    <row r="127" spans="1:12" ht="27.75" customHeight="1">
      <c r="A127" s="46"/>
      <c r="B127" s="56"/>
      <c r="C127" s="40"/>
      <c r="D127" s="11" t="s">
        <v>51</v>
      </c>
      <c r="E127" s="8"/>
      <c r="F127" s="2">
        <f>+'Ресурсное обеспечение 27.09'!F106</f>
        <v>225031.2</v>
      </c>
      <c r="G127" s="2">
        <f>+'Ресурсное обеспечение 27.09'!G106</f>
        <v>225452.6</v>
      </c>
      <c r="H127" s="2">
        <f>+'Ресурсное обеспечение 27.09'!H106</f>
        <v>225452.6</v>
      </c>
      <c r="I127" s="2">
        <f>+'Ресурсное обеспечение 27.09'!I106</f>
        <v>225452.6</v>
      </c>
      <c r="J127" s="2">
        <f>+'Ресурсное обеспечение 27.09'!J106</f>
        <v>225452.6</v>
      </c>
      <c r="K127" s="2">
        <f>+'Ресурсное обеспечение 27.09'!K106</f>
        <v>225452.6</v>
      </c>
      <c r="L127" s="2">
        <f>+'Ресурсное обеспечение 27.09'!L106</f>
        <v>225452.6</v>
      </c>
    </row>
    <row r="128" spans="1:12" ht="27" customHeight="1">
      <c r="A128" s="46"/>
      <c r="B128" s="56"/>
      <c r="C128" s="40"/>
      <c r="D128" s="11" t="s">
        <v>52</v>
      </c>
      <c r="E128" s="8"/>
      <c r="F128" s="2">
        <f>+'Ресурсное обеспечение 27.09'!F107</f>
        <v>0</v>
      </c>
      <c r="G128" s="2">
        <f>+'Ресурсное обеспечение 27.09'!G107</f>
        <v>0</v>
      </c>
      <c r="H128" s="2">
        <f>+'Ресурсное обеспечение 27.09'!H107</f>
        <v>0</v>
      </c>
      <c r="I128" s="2">
        <f>+'Ресурсное обеспечение 27.09'!I107</f>
        <v>0</v>
      </c>
      <c r="J128" s="2">
        <f>+'Ресурсное обеспечение 27.09'!J107</f>
        <v>0</v>
      </c>
      <c r="K128" s="2">
        <f>+'Ресурсное обеспечение 27.09'!K107</f>
        <v>0</v>
      </c>
      <c r="L128" s="2">
        <f>+'Ресурсное обеспечение 27.09'!L107</f>
        <v>0</v>
      </c>
    </row>
    <row r="129" spans="1:12" ht="15">
      <c r="A129" s="47"/>
      <c r="B129" s="57"/>
      <c r="C129" s="44"/>
      <c r="D129" s="11" t="s">
        <v>58</v>
      </c>
      <c r="E129" s="8"/>
      <c r="F129" s="2"/>
      <c r="G129" s="2"/>
      <c r="H129" s="2"/>
      <c r="I129" s="2"/>
      <c r="J129" s="2"/>
      <c r="K129" s="2"/>
      <c r="L129" s="2"/>
    </row>
    <row r="130" spans="1:12" ht="14.25" customHeight="1">
      <c r="A130" s="48">
        <v>21</v>
      </c>
      <c r="B130" s="37" t="s">
        <v>176</v>
      </c>
      <c r="C130" s="39" t="s">
        <v>65</v>
      </c>
      <c r="D130" s="11" t="s">
        <v>45</v>
      </c>
      <c r="E130" s="8"/>
      <c r="F130" s="2">
        <f>+'Ресурсное обеспечение 27.09'!F108</f>
        <v>99126.2</v>
      </c>
      <c r="G130" s="2">
        <f>+'Ресурсное обеспечение 27.09'!G108</f>
        <v>98982.3</v>
      </c>
      <c r="H130" s="2">
        <f>+'Ресурсное обеспечение 27.09'!H108</f>
        <v>98982.3</v>
      </c>
      <c r="I130" s="2">
        <f>+'Ресурсное обеспечение 27.09'!I108</f>
        <v>98982.3</v>
      </c>
      <c r="J130" s="2">
        <f>+'Ресурсное обеспечение 27.09'!J108</f>
        <v>98982.3</v>
      </c>
      <c r="K130" s="2">
        <f>+'Ресурсное обеспечение 27.09'!K108</f>
        <v>98982.3</v>
      </c>
      <c r="L130" s="2">
        <f>+'Ресурсное обеспечение 27.09'!L108</f>
        <v>98982.3</v>
      </c>
    </row>
    <row r="131" spans="1:12" ht="27" customHeight="1">
      <c r="A131" s="46"/>
      <c r="B131" s="38"/>
      <c r="C131" s="40"/>
      <c r="D131" s="11" t="s">
        <v>50</v>
      </c>
      <c r="E131" s="8"/>
      <c r="F131" s="2">
        <f>+'Ресурсное обеспечение 27.09'!F109</f>
        <v>0</v>
      </c>
      <c r="G131" s="2">
        <f>+'Ресурсное обеспечение 27.09'!G109</f>
        <v>0</v>
      </c>
      <c r="H131" s="2">
        <f>+'Ресурсное обеспечение 27.09'!H109</f>
        <v>0</v>
      </c>
      <c r="I131" s="2">
        <f>+'Ресурсное обеспечение 27.09'!I109</f>
        <v>0</v>
      </c>
      <c r="J131" s="2">
        <f>+'Ресурсное обеспечение 27.09'!J109</f>
        <v>0</v>
      </c>
      <c r="K131" s="2">
        <f>+'Ресурсное обеспечение 27.09'!K109</f>
        <v>0</v>
      </c>
      <c r="L131" s="2">
        <f>+'Ресурсное обеспечение 27.09'!L109</f>
        <v>0</v>
      </c>
    </row>
    <row r="132" spans="1:12" ht="29.25" customHeight="1">
      <c r="A132" s="46"/>
      <c r="B132" s="38"/>
      <c r="C132" s="40"/>
      <c r="D132" s="11" t="s">
        <v>51</v>
      </c>
      <c r="E132" s="8"/>
      <c r="F132" s="2">
        <f>+'Ресурсное обеспечение 27.09'!F110</f>
        <v>99126.2</v>
      </c>
      <c r="G132" s="2">
        <f>+'Ресурсное обеспечение 27.09'!G110</f>
        <v>98982.3</v>
      </c>
      <c r="H132" s="2">
        <f>+'Ресурсное обеспечение 27.09'!H110</f>
        <v>98982.3</v>
      </c>
      <c r="I132" s="2">
        <f>+'Ресурсное обеспечение 27.09'!I110</f>
        <v>98982.3</v>
      </c>
      <c r="J132" s="2">
        <f>+'Ресурсное обеспечение 27.09'!J110</f>
        <v>98982.3</v>
      </c>
      <c r="K132" s="2">
        <f>+'Ресурсное обеспечение 27.09'!K110</f>
        <v>98982.3</v>
      </c>
      <c r="L132" s="2">
        <f>+'Ресурсное обеспечение 27.09'!L110</f>
        <v>98982.3</v>
      </c>
    </row>
    <row r="133" spans="1:12" ht="25.5" customHeight="1">
      <c r="A133" s="46"/>
      <c r="B133" s="38"/>
      <c r="C133" s="40"/>
      <c r="D133" s="11" t="s">
        <v>52</v>
      </c>
      <c r="E133" s="8"/>
      <c r="F133" s="2">
        <f>+'Ресурсное обеспечение 27.09'!F111</f>
        <v>0</v>
      </c>
      <c r="G133" s="2">
        <f>+'Ресурсное обеспечение 27.09'!G111</f>
        <v>0</v>
      </c>
      <c r="H133" s="2">
        <f>+'Ресурсное обеспечение 27.09'!H111</f>
        <v>0</v>
      </c>
      <c r="I133" s="2">
        <f>+'Ресурсное обеспечение 27.09'!I111</f>
        <v>0</v>
      </c>
      <c r="J133" s="2">
        <f>+'Ресурсное обеспечение 27.09'!J111</f>
        <v>0</v>
      </c>
      <c r="K133" s="2">
        <f>+'Ресурсное обеспечение 27.09'!K111</f>
        <v>0</v>
      </c>
      <c r="L133" s="2">
        <f>+'Ресурсное обеспечение 27.09'!L111</f>
        <v>0</v>
      </c>
    </row>
    <row r="134" spans="1:12" ht="15">
      <c r="A134" s="47"/>
      <c r="B134" s="45"/>
      <c r="C134" s="44"/>
      <c r="D134" s="11" t="s">
        <v>58</v>
      </c>
      <c r="E134" s="8"/>
      <c r="F134" s="2"/>
      <c r="G134" s="2"/>
      <c r="H134" s="2"/>
      <c r="I134" s="2"/>
      <c r="J134" s="2"/>
      <c r="K134" s="2"/>
      <c r="L134" s="2"/>
    </row>
    <row r="135" spans="1:12" ht="25.5" customHeight="1">
      <c r="A135" s="52">
        <v>22</v>
      </c>
      <c r="B135" s="37" t="s">
        <v>177</v>
      </c>
      <c r="C135" s="39" t="s">
        <v>65</v>
      </c>
      <c r="D135" s="11" t="s">
        <v>45</v>
      </c>
      <c r="E135" s="8"/>
      <c r="F135" s="2">
        <f>+'Ресурсное обеспечение 27.09'!F112</f>
        <v>9065.3</v>
      </c>
      <c r="G135" s="2">
        <f>+'Ресурсное обеспечение 27.09'!G112</f>
        <v>9065.3</v>
      </c>
      <c r="H135" s="2">
        <f>+'Ресурсное обеспечение 27.09'!H112</f>
        <v>9065.3</v>
      </c>
      <c r="I135" s="2">
        <f>+'Ресурсное обеспечение 27.09'!I112</f>
        <v>9065.3</v>
      </c>
      <c r="J135" s="2">
        <f>+'Ресурсное обеспечение 27.09'!J112</f>
        <v>9065.3</v>
      </c>
      <c r="K135" s="2">
        <f>+'Ресурсное обеспечение 27.09'!K112</f>
        <v>9065.3</v>
      </c>
      <c r="L135" s="2">
        <f>+'Ресурсное обеспечение 27.09'!L112</f>
        <v>9065.3</v>
      </c>
    </row>
    <row r="136" spans="1:12" ht="23.25" customHeight="1">
      <c r="A136" s="53"/>
      <c r="B136" s="38"/>
      <c r="C136" s="40"/>
      <c r="D136" s="11" t="s">
        <v>50</v>
      </c>
      <c r="E136" s="8"/>
      <c r="F136" s="2">
        <f>+'Ресурсное обеспечение 27.09'!F113</f>
        <v>0</v>
      </c>
      <c r="G136" s="2">
        <f>+'Ресурсное обеспечение 27.09'!G113</f>
        <v>0</v>
      </c>
      <c r="H136" s="2">
        <f>+'Ресурсное обеспечение 27.09'!H113</f>
        <v>0</v>
      </c>
      <c r="I136" s="2">
        <f>+'Ресурсное обеспечение 27.09'!I113</f>
        <v>0</v>
      </c>
      <c r="J136" s="2">
        <f>+'Ресурсное обеспечение 27.09'!J113</f>
        <v>0</v>
      </c>
      <c r="K136" s="2">
        <f>+'Ресурсное обеспечение 27.09'!K113</f>
        <v>0</v>
      </c>
      <c r="L136" s="2">
        <f>+'Ресурсное обеспечение 27.09'!L113</f>
        <v>0</v>
      </c>
    </row>
    <row r="137" spans="1:12" ht="15">
      <c r="A137" s="53"/>
      <c r="B137" s="38"/>
      <c r="C137" s="40"/>
      <c r="D137" s="11" t="s">
        <v>51</v>
      </c>
      <c r="E137" s="8"/>
      <c r="F137" s="2">
        <f>+'Ресурсное обеспечение 27.09'!F114</f>
        <v>9065.3</v>
      </c>
      <c r="G137" s="2">
        <f>+'Ресурсное обеспечение 27.09'!G114</f>
        <v>9065.3</v>
      </c>
      <c r="H137" s="2">
        <f>+'Ресурсное обеспечение 27.09'!H114</f>
        <v>9065.3</v>
      </c>
      <c r="I137" s="2">
        <f>+'Ресурсное обеспечение 27.09'!I114</f>
        <v>9065.3</v>
      </c>
      <c r="J137" s="2">
        <f>+'Ресурсное обеспечение 27.09'!J114</f>
        <v>9065.3</v>
      </c>
      <c r="K137" s="2">
        <f>+'Ресурсное обеспечение 27.09'!K114</f>
        <v>9065.3</v>
      </c>
      <c r="L137" s="2">
        <f>+'Ресурсное обеспечение 27.09'!L114</f>
        <v>9065.3</v>
      </c>
    </row>
    <row r="138" spans="1:12" ht="15">
      <c r="A138" s="53"/>
      <c r="B138" s="38"/>
      <c r="C138" s="40"/>
      <c r="D138" s="11" t="s">
        <v>52</v>
      </c>
      <c r="E138" s="8"/>
      <c r="F138" s="2">
        <f>+'Ресурсное обеспечение 27.09'!F115</f>
        <v>0</v>
      </c>
      <c r="G138" s="2">
        <f>+'Ресурсное обеспечение 27.09'!G115</f>
        <v>0</v>
      </c>
      <c r="H138" s="2">
        <f>+'Ресурсное обеспечение 27.09'!H115</f>
        <v>0</v>
      </c>
      <c r="I138" s="2">
        <f>+'Ресурсное обеспечение 27.09'!I115</f>
        <v>0</v>
      </c>
      <c r="J138" s="2">
        <f>+'Ресурсное обеспечение 27.09'!J115</f>
        <v>0</v>
      </c>
      <c r="K138" s="2">
        <f>+'Ресурсное обеспечение 27.09'!K115</f>
        <v>0</v>
      </c>
      <c r="L138" s="2">
        <f>+'Ресурсное обеспечение 27.09'!L115</f>
        <v>0</v>
      </c>
    </row>
    <row r="139" spans="1:12" ht="15">
      <c r="A139" s="53"/>
      <c r="B139" s="38"/>
      <c r="C139" s="44"/>
      <c r="D139" s="11" t="s">
        <v>58</v>
      </c>
      <c r="E139" s="8"/>
      <c r="F139" s="2"/>
      <c r="G139" s="2"/>
      <c r="H139" s="2"/>
      <c r="I139" s="2"/>
      <c r="J139" s="2"/>
      <c r="K139" s="2"/>
      <c r="L139" s="2"/>
    </row>
    <row r="140" spans="1:12" ht="21.75" customHeight="1">
      <c r="A140" s="52">
        <v>23</v>
      </c>
      <c r="B140" s="55" t="s">
        <v>113</v>
      </c>
      <c r="C140" s="39" t="s">
        <v>65</v>
      </c>
      <c r="D140" s="11" t="s">
        <v>45</v>
      </c>
      <c r="E140" s="8"/>
      <c r="F140" s="2">
        <f>+'Ресурсное обеспечение 27.09'!F117</f>
        <v>333.6</v>
      </c>
      <c r="G140" s="2">
        <f>+'Ресурсное обеспечение 27.09'!G117</f>
        <v>0</v>
      </c>
      <c r="H140" s="2">
        <f>+'Ресурсное обеспечение 27.09'!H117</f>
        <v>0</v>
      </c>
      <c r="I140" s="2">
        <f>+'Ресурсное обеспечение 27.09'!I117</f>
        <v>0</v>
      </c>
      <c r="J140" s="2">
        <f>+'Ресурсное обеспечение 27.09'!J117</f>
        <v>0</v>
      </c>
      <c r="K140" s="2">
        <f>+'Ресурсное обеспечение 27.09'!K117</f>
        <v>0</v>
      </c>
      <c r="L140" s="2">
        <f>+'Ресурсное обеспечение 27.09'!L117</f>
        <v>0</v>
      </c>
    </row>
    <row r="141" spans="1:12" ht="15">
      <c r="A141" s="53"/>
      <c r="B141" s="56"/>
      <c r="C141" s="40"/>
      <c r="D141" s="11" t="s">
        <v>50</v>
      </c>
      <c r="E141" s="8"/>
      <c r="F141" s="2">
        <f>+'Ресурсное обеспечение 27.09'!F118</f>
        <v>0</v>
      </c>
      <c r="G141" s="2">
        <f>+'Ресурсное обеспечение 27.09'!G118</f>
        <v>0</v>
      </c>
      <c r="H141" s="2">
        <f>+'Ресурсное обеспечение 27.09'!H118</f>
        <v>0</v>
      </c>
      <c r="I141" s="2">
        <f>+'Ресурсное обеспечение 27.09'!I118</f>
        <v>0</v>
      </c>
      <c r="J141" s="2">
        <f>+'Ресурсное обеспечение 27.09'!J118</f>
        <v>0</v>
      </c>
      <c r="K141" s="2">
        <f>+'Ресурсное обеспечение 27.09'!K118</f>
        <v>0</v>
      </c>
      <c r="L141" s="2">
        <f>+'Ресурсное обеспечение 27.09'!L118</f>
        <v>0</v>
      </c>
    </row>
    <row r="142" spans="1:12" ht="15">
      <c r="A142" s="53"/>
      <c r="B142" s="56"/>
      <c r="C142" s="40"/>
      <c r="D142" s="11" t="s">
        <v>51</v>
      </c>
      <c r="E142" s="8"/>
      <c r="F142" s="2">
        <f>+'Ресурсное обеспечение 27.09'!F119</f>
        <v>333.6</v>
      </c>
      <c r="G142" s="2">
        <f>+'Ресурсное обеспечение 27.09'!G119</f>
        <v>0</v>
      </c>
      <c r="H142" s="2">
        <f>+'Ресурсное обеспечение 27.09'!H119</f>
        <v>0</v>
      </c>
      <c r="I142" s="2">
        <f>+'Ресурсное обеспечение 27.09'!I119</f>
        <v>0</v>
      </c>
      <c r="J142" s="2">
        <f>+'Ресурсное обеспечение 27.09'!J119</f>
        <v>0</v>
      </c>
      <c r="K142" s="2">
        <f>+'Ресурсное обеспечение 27.09'!K119</f>
        <v>0</v>
      </c>
      <c r="L142" s="2">
        <f>+'Ресурсное обеспечение 27.09'!L119</f>
        <v>0</v>
      </c>
    </row>
    <row r="143" spans="1:12" ht="15">
      <c r="A143" s="53"/>
      <c r="B143" s="56"/>
      <c r="C143" s="40"/>
      <c r="D143" s="11" t="s">
        <v>52</v>
      </c>
      <c r="E143" s="8"/>
      <c r="F143" s="2">
        <f>+'Ресурсное обеспечение 27.09'!F120</f>
        <v>0</v>
      </c>
      <c r="G143" s="2">
        <f>+'Ресурсное обеспечение 27.09'!G120</f>
        <v>0</v>
      </c>
      <c r="H143" s="2">
        <f>+'Ресурсное обеспечение 27.09'!H120</f>
        <v>0</v>
      </c>
      <c r="I143" s="2">
        <f>+'Ресурсное обеспечение 27.09'!I120</f>
        <v>0</v>
      </c>
      <c r="J143" s="2">
        <f>+'Ресурсное обеспечение 27.09'!J120</f>
        <v>0</v>
      </c>
      <c r="K143" s="2">
        <f>+'Ресурсное обеспечение 27.09'!K120</f>
        <v>0</v>
      </c>
      <c r="L143" s="2">
        <f>+'Ресурсное обеспечение 27.09'!L120</f>
        <v>0</v>
      </c>
    </row>
    <row r="144" spans="1:12" ht="15">
      <c r="A144" s="54"/>
      <c r="B144" s="57"/>
      <c r="C144" s="44"/>
      <c r="D144" s="11" t="s">
        <v>58</v>
      </c>
      <c r="E144" s="8"/>
      <c r="F144" s="12"/>
      <c r="G144" s="12"/>
      <c r="H144" s="12"/>
      <c r="I144" s="12"/>
      <c r="J144" s="12"/>
      <c r="K144" s="12"/>
      <c r="L144" s="12"/>
    </row>
    <row r="145" spans="1:12" ht="14.25" customHeight="1">
      <c r="A145" s="52">
        <v>24</v>
      </c>
      <c r="B145" s="37" t="s">
        <v>59</v>
      </c>
      <c r="C145" s="39" t="s">
        <v>65</v>
      </c>
      <c r="D145" s="11" t="s">
        <v>45</v>
      </c>
      <c r="E145" s="8"/>
      <c r="F145" s="2">
        <f>+'Ресурсное обеспечение 27.09'!F121</f>
        <v>386</v>
      </c>
      <c r="G145" s="2">
        <f>+'Ресурсное обеспечение 27.09'!G121</f>
        <v>0</v>
      </c>
      <c r="H145" s="2">
        <f>+'Ресурсное обеспечение 27.09'!H121</f>
        <v>0</v>
      </c>
      <c r="I145" s="2">
        <f>+'Ресурсное обеспечение 27.09'!I121</f>
        <v>127.1</v>
      </c>
      <c r="J145" s="2">
        <f>+'Ресурсное обеспечение 27.09'!J121</f>
        <v>135.7</v>
      </c>
      <c r="K145" s="2">
        <f>+'Ресурсное обеспечение 27.09'!K121</f>
        <v>3.1</v>
      </c>
      <c r="L145" s="2">
        <f>+'Ресурсное обеспечение 27.09'!L121</f>
        <v>0</v>
      </c>
    </row>
    <row r="146" spans="1:12" ht="15">
      <c r="A146" s="53"/>
      <c r="B146" s="38"/>
      <c r="C146" s="40"/>
      <c r="D146" s="11" t="s">
        <v>50</v>
      </c>
      <c r="E146" s="8"/>
      <c r="F146" s="2">
        <f>+'Ресурсное обеспечение 27.09'!F122</f>
        <v>0</v>
      </c>
      <c r="G146" s="2">
        <f>+'Ресурсное обеспечение 27.09'!G122</f>
        <v>0</v>
      </c>
      <c r="H146" s="2">
        <f>+'Ресурсное обеспечение 27.09'!H122</f>
        <v>0</v>
      </c>
      <c r="I146" s="2">
        <f>+'Ресурсное обеспечение 27.09'!I122</f>
        <v>0</v>
      </c>
      <c r="J146" s="2">
        <f>+'Ресурсное обеспечение 27.09'!J122</f>
        <v>0</v>
      </c>
      <c r="K146" s="2">
        <f>+'Ресурсное обеспечение 27.09'!K122</f>
        <v>0</v>
      </c>
      <c r="L146" s="2">
        <f>+'Ресурсное обеспечение 27.09'!L122</f>
        <v>0</v>
      </c>
    </row>
    <row r="147" spans="1:12" ht="15">
      <c r="A147" s="53"/>
      <c r="B147" s="38"/>
      <c r="C147" s="40"/>
      <c r="D147" s="11" t="s">
        <v>51</v>
      </c>
      <c r="E147" s="8"/>
      <c r="F147" s="2">
        <f>+'Ресурсное обеспечение 27.09'!F123</f>
        <v>0</v>
      </c>
      <c r="G147" s="2">
        <f>+'Ресурсное обеспечение 27.09'!G123</f>
        <v>0</v>
      </c>
      <c r="H147" s="2">
        <f>+'Ресурсное обеспечение 27.09'!H123</f>
        <v>0</v>
      </c>
      <c r="I147" s="2">
        <f>+'Ресурсное обеспечение 27.09'!I123</f>
        <v>0</v>
      </c>
      <c r="J147" s="2">
        <f>+'Ресурсное обеспечение 27.09'!J123</f>
        <v>0</v>
      </c>
      <c r="K147" s="2">
        <f>+'Ресурсное обеспечение 27.09'!K123</f>
        <v>0</v>
      </c>
      <c r="L147" s="2">
        <f>+'Ресурсное обеспечение 27.09'!L123</f>
        <v>0</v>
      </c>
    </row>
    <row r="148" spans="1:12" ht="15">
      <c r="A148" s="53"/>
      <c r="B148" s="38"/>
      <c r="C148" s="40"/>
      <c r="D148" s="11" t="s">
        <v>52</v>
      </c>
      <c r="E148" s="8"/>
      <c r="F148" s="2">
        <f>+'Ресурсное обеспечение 27.09'!F124</f>
        <v>386</v>
      </c>
      <c r="G148" s="2">
        <f>+'Ресурсное обеспечение 27.09'!G124</f>
        <v>0</v>
      </c>
      <c r="H148" s="2">
        <f>+'Ресурсное обеспечение 27.09'!H124</f>
        <v>0</v>
      </c>
      <c r="I148" s="2">
        <f>+'Ресурсное обеспечение 27.09'!I124</f>
        <v>127.1</v>
      </c>
      <c r="J148" s="2">
        <f>+'Ресурсное обеспечение 27.09'!J124</f>
        <v>135.7</v>
      </c>
      <c r="K148" s="2">
        <f>+'Ресурсное обеспечение 27.09'!K124</f>
        <v>3.1</v>
      </c>
      <c r="L148" s="2">
        <f>+'Ресурсное обеспечение 27.09'!L124</f>
        <v>0</v>
      </c>
    </row>
    <row r="149" spans="1:12" ht="15">
      <c r="A149" s="54"/>
      <c r="B149" s="45"/>
      <c r="C149" s="44"/>
      <c r="D149" s="11" t="s">
        <v>58</v>
      </c>
      <c r="E149" s="8"/>
      <c r="F149" s="24"/>
      <c r="G149" s="24"/>
      <c r="H149" s="24"/>
      <c r="I149" s="24"/>
      <c r="J149" s="24"/>
      <c r="K149" s="24"/>
      <c r="L149" s="24"/>
    </row>
    <row r="150" spans="1:12" ht="14.25" customHeight="1">
      <c r="A150" s="52">
        <v>25</v>
      </c>
      <c r="B150" s="37" t="s">
        <v>60</v>
      </c>
      <c r="C150" s="39" t="s">
        <v>65</v>
      </c>
      <c r="D150" s="11" t="s">
        <v>45</v>
      </c>
      <c r="E150" s="8"/>
      <c r="F150" s="2">
        <f>+'Ресурсное обеспечение 27.09'!F125</f>
        <v>2671.4</v>
      </c>
      <c r="G150" s="2">
        <f>+'Ресурсное обеспечение 27.09'!G125</f>
        <v>0</v>
      </c>
      <c r="H150" s="2">
        <f>+'Ресурсное обеспечение 27.09'!H125</f>
        <v>0</v>
      </c>
      <c r="I150" s="2">
        <f>+'Ресурсное обеспечение 27.09'!I125</f>
        <v>0</v>
      </c>
      <c r="J150" s="2">
        <f>+'Ресурсное обеспечение 27.09'!J125</f>
        <v>0</v>
      </c>
      <c r="K150" s="2">
        <f>+'Ресурсное обеспечение 27.09'!K125</f>
        <v>0</v>
      </c>
      <c r="L150" s="2">
        <f>+'Ресурсное обеспечение 27.09'!L125</f>
        <v>0</v>
      </c>
    </row>
    <row r="151" spans="1:12" ht="15">
      <c r="A151" s="53"/>
      <c r="B151" s="38"/>
      <c r="C151" s="40"/>
      <c r="D151" s="11" t="s">
        <v>50</v>
      </c>
      <c r="E151" s="8"/>
      <c r="F151" s="2">
        <f>+'Ресурсное обеспечение 27.09'!F126</f>
        <v>0</v>
      </c>
      <c r="G151" s="2">
        <f>+'Ресурсное обеспечение 27.09'!G126</f>
        <v>0</v>
      </c>
      <c r="H151" s="2">
        <f>+'Ресурсное обеспечение 27.09'!H126</f>
        <v>0</v>
      </c>
      <c r="I151" s="2">
        <f>+'Ресурсное обеспечение 27.09'!I126</f>
        <v>0</v>
      </c>
      <c r="J151" s="2">
        <f>+'Ресурсное обеспечение 27.09'!J126</f>
        <v>0</v>
      </c>
      <c r="K151" s="2">
        <f>+'Ресурсное обеспечение 27.09'!K126</f>
        <v>0</v>
      </c>
      <c r="L151" s="2">
        <f>+'Ресурсное обеспечение 27.09'!L126</f>
        <v>0</v>
      </c>
    </row>
    <row r="152" spans="1:12" ht="15">
      <c r="A152" s="53"/>
      <c r="B152" s="38"/>
      <c r="C152" s="40"/>
      <c r="D152" s="11" t="s">
        <v>51</v>
      </c>
      <c r="E152" s="8"/>
      <c r="F152" s="2">
        <f>+'Ресурсное обеспечение 27.09'!F127</f>
        <v>682.4</v>
      </c>
      <c r="G152" s="2">
        <f>+'Ресурсное обеспечение 27.09'!G127</f>
        <v>0</v>
      </c>
      <c r="H152" s="2">
        <f>+'Ресурсное обеспечение 27.09'!H127</f>
        <v>0</v>
      </c>
      <c r="I152" s="2">
        <f>+'Ресурсное обеспечение 27.09'!I127</f>
        <v>0</v>
      </c>
      <c r="J152" s="2">
        <f>+'Ресурсное обеспечение 27.09'!J127</f>
        <v>0</v>
      </c>
      <c r="K152" s="2">
        <f>+'Ресурсное обеспечение 27.09'!K127</f>
        <v>0</v>
      </c>
      <c r="L152" s="2">
        <f>+'Ресурсное обеспечение 27.09'!L127</f>
        <v>0</v>
      </c>
    </row>
    <row r="153" spans="1:12" ht="15">
      <c r="A153" s="53"/>
      <c r="B153" s="38"/>
      <c r="C153" s="40"/>
      <c r="D153" s="11" t="s">
        <v>52</v>
      </c>
      <c r="E153" s="8"/>
      <c r="F153" s="2">
        <f>+'Ресурсное обеспечение 27.09'!F128</f>
        <v>1989</v>
      </c>
      <c r="G153" s="2">
        <f>+'Ресурсное обеспечение 27.09'!G128</f>
        <v>0</v>
      </c>
      <c r="H153" s="2">
        <f>+'Ресурсное обеспечение 27.09'!H128</f>
        <v>0</v>
      </c>
      <c r="I153" s="2">
        <f>+'Ресурсное обеспечение 27.09'!I128</f>
        <v>0</v>
      </c>
      <c r="J153" s="2">
        <f>+'Ресурсное обеспечение 27.09'!J128</f>
        <v>0</v>
      </c>
      <c r="K153" s="2">
        <f>+'Ресурсное обеспечение 27.09'!K128</f>
        <v>0</v>
      </c>
      <c r="L153" s="2">
        <f>+'Ресурсное обеспечение 27.09'!L128</f>
        <v>0</v>
      </c>
    </row>
    <row r="154" spans="1:12" ht="15">
      <c r="A154" s="54"/>
      <c r="B154" s="45"/>
      <c r="C154" s="44"/>
      <c r="D154" s="11" t="s">
        <v>58</v>
      </c>
      <c r="E154" s="8"/>
      <c r="F154" s="2"/>
      <c r="G154" s="2"/>
      <c r="H154" s="2"/>
      <c r="I154" s="2"/>
      <c r="J154" s="2"/>
      <c r="K154" s="2"/>
      <c r="L154" s="2"/>
    </row>
    <row r="155" spans="1:12" ht="14.25" customHeight="1">
      <c r="A155" s="52">
        <v>26</v>
      </c>
      <c r="B155" s="37" t="s">
        <v>178</v>
      </c>
      <c r="C155" s="39" t="s">
        <v>65</v>
      </c>
      <c r="D155" s="11" t="s">
        <v>45</v>
      </c>
      <c r="E155" s="8"/>
      <c r="F155" s="2">
        <f>+'Ресурсное обеспечение 27.09'!F129</f>
        <v>692.5</v>
      </c>
      <c r="G155" s="2">
        <f>+'Ресурсное обеспечение 27.09'!G129</f>
        <v>0</v>
      </c>
      <c r="H155" s="2">
        <f>+'Ресурсное обеспечение 27.09'!H129</f>
        <v>0</v>
      </c>
      <c r="I155" s="2">
        <f>+'Ресурсное обеспечение 27.09'!I129</f>
        <v>0</v>
      </c>
      <c r="J155" s="2">
        <f>+'Ресурсное обеспечение 27.09'!J129</f>
        <v>0</v>
      </c>
      <c r="K155" s="2">
        <f>+'Ресурсное обеспечение 27.09'!K129</f>
        <v>0</v>
      </c>
      <c r="L155" s="2">
        <f>+'Ресурсное обеспечение 27.09'!L129</f>
        <v>0</v>
      </c>
    </row>
    <row r="156" spans="1:12" ht="15">
      <c r="A156" s="53"/>
      <c r="B156" s="38"/>
      <c r="C156" s="40"/>
      <c r="D156" s="11" t="s">
        <v>50</v>
      </c>
      <c r="E156" s="8"/>
      <c r="F156" s="2">
        <f>+'Ресурсное обеспечение 27.09'!F130</f>
        <v>0</v>
      </c>
      <c r="G156" s="2">
        <f>+'Ресурсное обеспечение 27.09'!G130</f>
        <v>0</v>
      </c>
      <c r="H156" s="2">
        <f>+'Ресурсное обеспечение 27.09'!H130</f>
        <v>0</v>
      </c>
      <c r="I156" s="2">
        <f>+'Ресурсное обеспечение 27.09'!I130</f>
        <v>0</v>
      </c>
      <c r="J156" s="2">
        <f>+'Ресурсное обеспечение 27.09'!J130</f>
        <v>0</v>
      </c>
      <c r="K156" s="2">
        <f>+'Ресурсное обеспечение 27.09'!K130</f>
        <v>0</v>
      </c>
      <c r="L156" s="2">
        <f>+'Ресурсное обеспечение 27.09'!L130</f>
        <v>0</v>
      </c>
    </row>
    <row r="157" spans="1:12" ht="15">
      <c r="A157" s="53"/>
      <c r="B157" s="38"/>
      <c r="C157" s="40"/>
      <c r="D157" s="11" t="s">
        <v>51</v>
      </c>
      <c r="E157" s="8"/>
      <c r="F157" s="2">
        <f>+'Ресурсное обеспечение 27.09'!F131</f>
        <v>0</v>
      </c>
      <c r="G157" s="2">
        <f>+'Ресурсное обеспечение 27.09'!G131</f>
        <v>0</v>
      </c>
      <c r="H157" s="2">
        <f>+'Ресурсное обеспечение 27.09'!H131</f>
        <v>0</v>
      </c>
      <c r="I157" s="2">
        <f>+'Ресурсное обеспечение 27.09'!I131</f>
        <v>0</v>
      </c>
      <c r="J157" s="2">
        <f>+'Ресурсное обеспечение 27.09'!J131</f>
        <v>0</v>
      </c>
      <c r="K157" s="2">
        <f>+'Ресурсное обеспечение 27.09'!K131</f>
        <v>0</v>
      </c>
      <c r="L157" s="2">
        <f>+'Ресурсное обеспечение 27.09'!L131</f>
        <v>0</v>
      </c>
    </row>
    <row r="158" spans="1:12" ht="15">
      <c r="A158" s="53"/>
      <c r="B158" s="38"/>
      <c r="C158" s="40"/>
      <c r="D158" s="11" t="s">
        <v>52</v>
      </c>
      <c r="E158" s="8"/>
      <c r="F158" s="2">
        <f>+'Ресурсное обеспечение 27.09'!F132</f>
        <v>692.5</v>
      </c>
      <c r="G158" s="2">
        <f>+'Ресурсное обеспечение 27.09'!G132</f>
        <v>0</v>
      </c>
      <c r="H158" s="2">
        <f>+'Ресурсное обеспечение 27.09'!H132</f>
        <v>0</v>
      </c>
      <c r="I158" s="2">
        <f>+'Ресурсное обеспечение 27.09'!I132</f>
        <v>0</v>
      </c>
      <c r="J158" s="2">
        <f>+'Ресурсное обеспечение 27.09'!J132</f>
        <v>0</v>
      </c>
      <c r="K158" s="2">
        <f>+'Ресурсное обеспечение 27.09'!K132</f>
        <v>0</v>
      </c>
      <c r="L158" s="2">
        <f>+'Ресурсное обеспечение 27.09'!L132</f>
        <v>0</v>
      </c>
    </row>
    <row r="159" spans="1:12" ht="15">
      <c r="A159" s="54"/>
      <c r="B159" s="45"/>
      <c r="C159" s="44"/>
      <c r="D159" s="11" t="s">
        <v>58</v>
      </c>
      <c r="E159" s="8"/>
      <c r="F159" s="24"/>
      <c r="G159" s="24"/>
      <c r="H159" s="24"/>
      <c r="I159" s="24"/>
      <c r="J159" s="24"/>
      <c r="K159" s="24"/>
      <c r="L159" s="24"/>
    </row>
    <row r="160" spans="1:12" ht="14.25" customHeight="1">
      <c r="A160" s="52">
        <v>27</v>
      </c>
      <c r="B160" s="37" t="s">
        <v>179</v>
      </c>
      <c r="C160" s="39" t="s">
        <v>65</v>
      </c>
      <c r="D160" s="11" t="s">
        <v>45</v>
      </c>
      <c r="E160" s="8"/>
      <c r="F160" s="2">
        <f>+'Ресурсное обеспечение 27.09'!F133</f>
        <v>726</v>
      </c>
      <c r="G160" s="2">
        <f>+'Ресурсное обеспечение 27.09'!G133</f>
        <v>0</v>
      </c>
      <c r="H160" s="2">
        <f>+'Ресурсное обеспечение 27.09'!H133</f>
        <v>0</v>
      </c>
      <c r="I160" s="2">
        <f>+'Ресурсное обеспечение 27.09'!I133</f>
        <v>0</v>
      </c>
      <c r="J160" s="2">
        <f>+'Ресурсное обеспечение 27.09'!J133</f>
        <v>0</v>
      </c>
      <c r="K160" s="2">
        <f>+'Ресурсное обеспечение 27.09'!K133</f>
        <v>0</v>
      </c>
      <c r="L160" s="2">
        <f>+'Ресурсное обеспечение 27.09'!L133</f>
        <v>0</v>
      </c>
    </row>
    <row r="161" spans="1:12" ht="21.75" customHeight="1">
      <c r="A161" s="53"/>
      <c r="B161" s="38"/>
      <c r="C161" s="40"/>
      <c r="D161" s="11" t="s">
        <v>50</v>
      </c>
      <c r="E161" s="8"/>
      <c r="F161" s="2">
        <f>+'Ресурсное обеспечение 27.09'!F134</f>
        <v>0</v>
      </c>
      <c r="G161" s="2">
        <f>+'Ресурсное обеспечение 27.09'!G134</f>
        <v>0</v>
      </c>
      <c r="H161" s="2">
        <f>+'Ресурсное обеспечение 27.09'!H134</f>
        <v>0</v>
      </c>
      <c r="I161" s="2">
        <f>+'Ресурсное обеспечение 27.09'!I134</f>
        <v>0</v>
      </c>
      <c r="J161" s="2">
        <f>+'Ресурсное обеспечение 27.09'!J134</f>
        <v>0</v>
      </c>
      <c r="K161" s="2">
        <f>+'Ресурсное обеспечение 27.09'!K134</f>
        <v>0</v>
      </c>
      <c r="L161" s="2">
        <f>+'Ресурсное обеспечение 27.09'!L134</f>
        <v>0</v>
      </c>
    </row>
    <row r="162" spans="1:12" ht="15">
      <c r="A162" s="53"/>
      <c r="B162" s="38"/>
      <c r="C162" s="40"/>
      <c r="D162" s="11" t="s">
        <v>51</v>
      </c>
      <c r="E162" s="8"/>
      <c r="F162" s="2">
        <f>+'Ресурсное обеспечение 27.09'!F135</f>
        <v>682.4</v>
      </c>
      <c r="G162" s="2">
        <f>+'Ресурсное обеспечение 27.09'!G135</f>
        <v>0</v>
      </c>
      <c r="H162" s="2">
        <f>+'Ресурсное обеспечение 27.09'!H135</f>
        <v>0</v>
      </c>
      <c r="I162" s="2">
        <f>+'Ресурсное обеспечение 27.09'!I135</f>
        <v>0</v>
      </c>
      <c r="J162" s="2">
        <f>+'Ресурсное обеспечение 27.09'!J135</f>
        <v>0</v>
      </c>
      <c r="K162" s="2">
        <f>+'Ресурсное обеспечение 27.09'!K135</f>
        <v>0</v>
      </c>
      <c r="L162" s="2">
        <f>+'Ресурсное обеспечение 27.09'!L135</f>
        <v>0</v>
      </c>
    </row>
    <row r="163" spans="1:12" ht="15">
      <c r="A163" s="53"/>
      <c r="B163" s="38"/>
      <c r="C163" s="40"/>
      <c r="D163" s="11" t="s">
        <v>52</v>
      </c>
      <c r="E163" s="8"/>
      <c r="F163" s="2">
        <f>+'Ресурсное обеспечение 27.09'!F136</f>
        <v>43.6</v>
      </c>
      <c r="G163" s="2">
        <f>+'Ресурсное обеспечение 27.09'!G136</f>
        <v>0</v>
      </c>
      <c r="H163" s="2">
        <f>+'Ресурсное обеспечение 27.09'!H136</f>
        <v>0</v>
      </c>
      <c r="I163" s="2">
        <f>+'Ресурсное обеспечение 27.09'!I136</f>
        <v>0</v>
      </c>
      <c r="J163" s="2">
        <f>+'Ресурсное обеспечение 27.09'!J136</f>
        <v>0</v>
      </c>
      <c r="K163" s="2">
        <f>+'Ресурсное обеспечение 27.09'!K136</f>
        <v>0</v>
      </c>
      <c r="L163" s="2">
        <f>+'Ресурсное обеспечение 27.09'!L136</f>
        <v>0</v>
      </c>
    </row>
    <row r="164" spans="1:12" ht="18.75" customHeight="1">
      <c r="A164" s="54"/>
      <c r="B164" s="45"/>
      <c r="C164" s="44"/>
      <c r="D164" s="11" t="s">
        <v>58</v>
      </c>
      <c r="E164" s="8"/>
      <c r="F164" s="24"/>
      <c r="G164" s="24"/>
      <c r="H164" s="24"/>
      <c r="I164" s="24"/>
      <c r="J164" s="24"/>
      <c r="K164" s="24"/>
      <c r="L164" s="24"/>
    </row>
    <row r="165" spans="1:12" ht="14.25" customHeight="1">
      <c r="A165" s="52">
        <v>28</v>
      </c>
      <c r="B165" s="37" t="s">
        <v>61</v>
      </c>
      <c r="C165" s="39" t="s">
        <v>65</v>
      </c>
      <c r="D165" s="11" t="s">
        <v>45</v>
      </c>
      <c r="E165" s="8"/>
      <c r="F165" s="2">
        <f>+'Ресурсное обеспечение 27.09'!F137</f>
        <v>0</v>
      </c>
      <c r="G165" s="2">
        <f>+'Ресурсное обеспечение 27.09'!G137</f>
        <v>0</v>
      </c>
      <c r="H165" s="2">
        <f>+'Ресурсное обеспечение 27.09'!H137</f>
        <v>0</v>
      </c>
      <c r="I165" s="2">
        <f>+'Ресурсное обеспечение 27.09'!I137</f>
        <v>0</v>
      </c>
      <c r="J165" s="2">
        <f>+'Ресурсное обеспечение 27.09'!J137</f>
        <v>0</v>
      </c>
      <c r="K165" s="2">
        <f>+'Ресурсное обеспечение 27.09'!K137</f>
        <v>0</v>
      </c>
      <c r="L165" s="2">
        <f>+'Ресурсное обеспечение 27.09'!L137</f>
        <v>0</v>
      </c>
    </row>
    <row r="166" spans="1:12" ht="15">
      <c r="A166" s="53"/>
      <c r="B166" s="38"/>
      <c r="C166" s="40"/>
      <c r="D166" s="11" t="s">
        <v>50</v>
      </c>
      <c r="E166" s="8"/>
      <c r="F166" s="2">
        <f>+'Ресурсное обеспечение 27.09'!F138</f>
        <v>0</v>
      </c>
      <c r="G166" s="2">
        <f>+'Ресурсное обеспечение 27.09'!G138</f>
        <v>0</v>
      </c>
      <c r="H166" s="2">
        <f>+'Ресурсное обеспечение 27.09'!H138</f>
        <v>0</v>
      </c>
      <c r="I166" s="2">
        <f>+'Ресурсное обеспечение 27.09'!I138</f>
        <v>0</v>
      </c>
      <c r="J166" s="2">
        <f>+'Ресурсное обеспечение 27.09'!J138</f>
        <v>0</v>
      </c>
      <c r="K166" s="2">
        <f>+'Ресурсное обеспечение 27.09'!K138</f>
        <v>0</v>
      </c>
      <c r="L166" s="2">
        <f>+'Ресурсное обеспечение 27.09'!L138</f>
        <v>0</v>
      </c>
    </row>
    <row r="167" spans="1:12" ht="15">
      <c r="A167" s="53"/>
      <c r="B167" s="38"/>
      <c r="C167" s="40"/>
      <c r="D167" s="11" t="s">
        <v>51</v>
      </c>
      <c r="E167" s="8"/>
      <c r="F167" s="2">
        <f>+'Ресурсное обеспечение 27.09'!F139</f>
        <v>0</v>
      </c>
      <c r="G167" s="2">
        <f>+'Ресурсное обеспечение 27.09'!G139</f>
        <v>0</v>
      </c>
      <c r="H167" s="2">
        <f>+'Ресурсное обеспечение 27.09'!H139</f>
        <v>0</v>
      </c>
      <c r="I167" s="2">
        <f>+'Ресурсное обеспечение 27.09'!I139</f>
        <v>0</v>
      </c>
      <c r="J167" s="2">
        <f>+'Ресурсное обеспечение 27.09'!J139</f>
        <v>0</v>
      </c>
      <c r="K167" s="2">
        <f>+'Ресурсное обеспечение 27.09'!K139</f>
        <v>0</v>
      </c>
      <c r="L167" s="2">
        <f>+'Ресурсное обеспечение 27.09'!L139</f>
        <v>0</v>
      </c>
    </row>
    <row r="168" spans="1:12" ht="15">
      <c r="A168" s="53"/>
      <c r="B168" s="38"/>
      <c r="C168" s="40"/>
      <c r="D168" s="11" t="s">
        <v>52</v>
      </c>
      <c r="E168" s="8"/>
      <c r="F168" s="2">
        <f>+'Ресурсное обеспечение 27.09'!F140</f>
        <v>0</v>
      </c>
      <c r="G168" s="2">
        <f>+'Ресурсное обеспечение 27.09'!G140</f>
        <v>0</v>
      </c>
      <c r="H168" s="2">
        <f>+'Ресурсное обеспечение 27.09'!H140</f>
        <v>0</v>
      </c>
      <c r="I168" s="2">
        <f>+'Ресурсное обеспечение 27.09'!I140</f>
        <v>0</v>
      </c>
      <c r="J168" s="2">
        <f>+'Ресурсное обеспечение 27.09'!J140</f>
        <v>0</v>
      </c>
      <c r="K168" s="2">
        <f>+'Ресурсное обеспечение 27.09'!K140</f>
        <v>0</v>
      </c>
      <c r="L168" s="2">
        <f>+'Ресурсное обеспечение 27.09'!L140</f>
        <v>0</v>
      </c>
    </row>
    <row r="169" spans="1:12" ht="14.25" customHeight="1" hidden="1">
      <c r="A169" s="53"/>
      <c r="B169" s="38"/>
      <c r="C169" s="40"/>
      <c r="D169" s="11"/>
      <c r="E169" s="8"/>
      <c r="F169" s="2"/>
      <c r="G169" s="2"/>
      <c r="H169" s="2"/>
      <c r="I169" s="2"/>
      <c r="J169" s="2"/>
      <c r="K169" s="2"/>
      <c r="L169" s="2"/>
    </row>
    <row r="170" spans="1:12" ht="14.25" customHeight="1" hidden="1">
      <c r="A170" s="53"/>
      <c r="B170" s="38"/>
      <c r="C170" s="40"/>
      <c r="D170" s="11"/>
      <c r="E170" s="8"/>
      <c r="F170" s="2"/>
      <c r="G170" s="2"/>
      <c r="H170" s="2"/>
      <c r="I170" s="2"/>
      <c r="J170" s="2"/>
      <c r="K170" s="2"/>
      <c r="L170" s="2"/>
    </row>
    <row r="171" spans="1:12" ht="14.25" customHeight="1" hidden="1">
      <c r="A171" s="53"/>
      <c r="B171" s="38"/>
      <c r="C171" s="40"/>
      <c r="D171" s="11"/>
      <c r="E171" s="8"/>
      <c r="F171" s="2"/>
      <c r="G171" s="2"/>
      <c r="H171" s="2"/>
      <c r="I171" s="2"/>
      <c r="J171" s="2"/>
      <c r="K171" s="2"/>
      <c r="L171" s="2"/>
    </row>
    <row r="172" spans="1:12" ht="14.25" customHeight="1" hidden="1">
      <c r="A172" s="53"/>
      <c r="B172" s="38"/>
      <c r="C172" s="40"/>
      <c r="D172" s="11"/>
      <c r="E172" s="8"/>
      <c r="F172" s="2"/>
      <c r="G172" s="2"/>
      <c r="H172" s="2"/>
      <c r="I172" s="2"/>
      <c r="J172" s="2"/>
      <c r="K172" s="2"/>
      <c r="L172" s="2"/>
    </row>
    <row r="173" spans="1:12" ht="15">
      <c r="A173" s="54"/>
      <c r="B173" s="45"/>
      <c r="C173" s="44"/>
      <c r="D173" s="11" t="s">
        <v>58</v>
      </c>
      <c r="E173" s="8"/>
      <c r="F173" s="2"/>
      <c r="G173" s="2"/>
      <c r="H173" s="2"/>
      <c r="I173" s="2"/>
      <c r="J173" s="2"/>
      <c r="K173" s="2"/>
      <c r="L173" s="2"/>
    </row>
    <row r="174" spans="1:12" ht="14.25" customHeight="1">
      <c r="A174" s="52">
        <v>29</v>
      </c>
      <c r="B174" s="37" t="s">
        <v>62</v>
      </c>
      <c r="C174" s="39" t="s">
        <v>65</v>
      </c>
      <c r="D174" s="11" t="s">
        <v>45</v>
      </c>
      <c r="E174" s="8"/>
      <c r="F174" s="2">
        <f>+'Ресурсное обеспечение 27.09'!F145</f>
        <v>1815.9</v>
      </c>
      <c r="G174" s="2">
        <f>+'Ресурсное обеспечение 27.09'!G145</f>
        <v>0</v>
      </c>
      <c r="H174" s="2">
        <f>+'Ресурсное обеспечение 27.09'!H145</f>
        <v>0</v>
      </c>
      <c r="I174" s="2">
        <f>+'Ресурсное обеспечение 27.09'!I145</f>
        <v>1858.7</v>
      </c>
      <c r="J174" s="2">
        <f>+'Ресурсное обеспечение 27.09'!J145</f>
        <v>2280</v>
      </c>
      <c r="K174" s="2">
        <f>+'Ресурсное обеспечение 27.09'!K145</f>
        <v>737.8</v>
      </c>
      <c r="L174" s="2">
        <f>+'Ресурсное обеспечение 27.09'!L145</f>
        <v>737.8</v>
      </c>
    </row>
    <row r="175" spans="1:12" ht="15">
      <c r="A175" s="53"/>
      <c r="B175" s="38"/>
      <c r="C175" s="40"/>
      <c r="D175" s="11" t="s">
        <v>50</v>
      </c>
      <c r="E175" s="8"/>
      <c r="F175" s="2">
        <f>+'Ресурсное обеспечение 27.09'!F146</f>
        <v>0</v>
      </c>
      <c r="G175" s="2">
        <f>+'Ресурсное обеспечение 27.09'!G146</f>
        <v>0</v>
      </c>
      <c r="H175" s="2">
        <f>+'Ресурсное обеспечение 27.09'!H146</f>
        <v>0</v>
      </c>
      <c r="I175" s="2">
        <f>+'Ресурсное обеспечение 27.09'!I146</f>
        <v>0</v>
      </c>
      <c r="J175" s="2">
        <f>+'Ресурсное обеспечение 27.09'!J146</f>
        <v>0</v>
      </c>
      <c r="K175" s="2">
        <f>+'Ресурсное обеспечение 27.09'!K146</f>
        <v>0</v>
      </c>
      <c r="L175" s="2">
        <f>+'Ресурсное обеспечение 27.09'!L146</f>
        <v>0</v>
      </c>
    </row>
    <row r="176" spans="1:12" ht="15">
      <c r="A176" s="53"/>
      <c r="B176" s="38"/>
      <c r="C176" s="40"/>
      <c r="D176" s="11" t="s">
        <v>51</v>
      </c>
      <c r="E176" s="8"/>
      <c r="F176" s="2">
        <f>+'Ресурсное обеспечение 27.09'!F147</f>
        <v>0</v>
      </c>
      <c r="G176" s="2">
        <f>+'Ресурсное обеспечение 27.09'!G147</f>
        <v>0</v>
      </c>
      <c r="H176" s="2">
        <f>+'Ресурсное обеспечение 27.09'!H147</f>
        <v>0</v>
      </c>
      <c r="I176" s="2">
        <f>+'Ресурсное обеспечение 27.09'!I147</f>
        <v>0</v>
      </c>
      <c r="J176" s="2">
        <f>+'Ресурсное обеспечение 27.09'!J147</f>
        <v>0</v>
      </c>
      <c r="K176" s="2">
        <f>+'Ресурсное обеспечение 27.09'!K147</f>
        <v>0</v>
      </c>
      <c r="L176" s="2">
        <f>+'Ресурсное обеспечение 27.09'!L147</f>
        <v>0</v>
      </c>
    </row>
    <row r="177" spans="1:12" ht="15">
      <c r="A177" s="53"/>
      <c r="B177" s="38"/>
      <c r="C177" s="40"/>
      <c r="D177" s="11" t="s">
        <v>52</v>
      </c>
      <c r="E177" s="8"/>
      <c r="F177" s="2">
        <f>+'Ресурсное обеспечение 27.09'!F148</f>
        <v>1815.9</v>
      </c>
      <c r="G177" s="2">
        <f>+'Ресурсное обеспечение 27.09'!G148</f>
        <v>0</v>
      </c>
      <c r="H177" s="2">
        <f>+'Ресурсное обеспечение 27.09'!H148</f>
        <v>0</v>
      </c>
      <c r="I177" s="2">
        <f>+'Ресурсное обеспечение 27.09'!I148</f>
        <v>1858.7</v>
      </c>
      <c r="J177" s="2">
        <f>+'Ресурсное обеспечение 27.09'!J148</f>
        <v>2280</v>
      </c>
      <c r="K177" s="2">
        <f>+'Ресурсное обеспечение 27.09'!K148</f>
        <v>737.8</v>
      </c>
      <c r="L177" s="2">
        <f>+'Ресурсное обеспечение 27.09'!L148</f>
        <v>737.8</v>
      </c>
    </row>
    <row r="178" spans="1:12" ht="15">
      <c r="A178" s="54"/>
      <c r="B178" s="45"/>
      <c r="C178" s="44"/>
      <c r="D178" s="11" t="s">
        <v>58</v>
      </c>
      <c r="E178" s="8"/>
      <c r="F178" s="24"/>
      <c r="G178" s="24"/>
      <c r="H178" s="24"/>
      <c r="I178" s="24"/>
      <c r="J178" s="24"/>
      <c r="K178" s="24"/>
      <c r="L178" s="24"/>
    </row>
    <row r="179" spans="1:12" ht="14.25" customHeight="1">
      <c r="A179" s="52">
        <v>30</v>
      </c>
      <c r="B179" s="37" t="s">
        <v>63</v>
      </c>
      <c r="C179" s="39" t="s">
        <v>65</v>
      </c>
      <c r="D179" s="11" t="s">
        <v>45</v>
      </c>
      <c r="E179" s="8"/>
      <c r="F179" s="2">
        <f>+'Ресурсное обеспечение 27.09'!F149</f>
        <v>264.7</v>
      </c>
      <c r="G179" s="2">
        <f>+'Ресурсное обеспечение 27.09'!G149</f>
        <v>99</v>
      </c>
      <c r="H179" s="2">
        <f>+'Ресурсное обеспечение 27.09'!H149</f>
        <v>99</v>
      </c>
      <c r="I179" s="2">
        <f>+'Ресурсное обеспечение 27.09'!I149</f>
        <v>146.9</v>
      </c>
      <c r="J179" s="2">
        <f>+'Ресурсное обеспечение 27.09'!J149</f>
        <v>151.3</v>
      </c>
      <c r="K179" s="2">
        <f>+'Ресурсное обеспечение 27.09'!K149</f>
        <v>155.8</v>
      </c>
      <c r="L179" s="2">
        <f>+'Ресурсное обеспечение 27.09'!L149</f>
        <v>155.8</v>
      </c>
    </row>
    <row r="180" spans="1:12" ht="15">
      <c r="A180" s="53"/>
      <c r="B180" s="38"/>
      <c r="C180" s="40"/>
      <c r="D180" s="11" t="s">
        <v>50</v>
      </c>
      <c r="E180" s="8"/>
      <c r="F180" s="2">
        <f>+'Ресурсное обеспечение 27.09'!F150</f>
        <v>0</v>
      </c>
      <c r="G180" s="2">
        <f>+'Ресурсное обеспечение 27.09'!G150</f>
        <v>0</v>
      </c>
      <c r="H180" s="2">
        <f>+'Ресурсное обеспечение 27.09'!H150</f>
        <v>0</v>
      </c>
      <c r="I180" s="2">
        <f>+'Ресурсное обеспечение 27.09'!I150</f>
        <v>0</v>
      </c>
      <c r="J180" s="2">
        <f>+'Ресурсное обеспечение 27.09'!J150</f>
        <v>0</v>
      </c>
      <c r="K180" s="2">
        <f>+'Ресурсное обеспечение 27.09'!K150</f>
        <v>0</v>
      </c>
      <c r="L180" s="2">
        <f>+'Ресурсное обеспечение 27.09'!L150</f>
        <v>0</v>
      </c>
    </row>
    <row r="181" spans="1:12" ht="15">
      <c r="A181" s="53"/>
      <c r="B181" s="38"/>
      <c r="C181" s="40"/>
      <c r="D181" s="11" t="s">
        <v>51</v>
      </c>
      <c r="E181" s="8"/>
      <c r="F181" s="2">
        <f>+'Ресурсное обеспечение 27.09'!F151</f>
        <v>0</v>
      </c>
      <c r="G181" s="2">
        <f>+'Ресурсное обеспечение 27.09'!G151</f>
        <v>0</v>
      </c>
      <c r="H181" s="2">
        <f>+'Ресурсное обеспечение 27.09'!H151</f>
        <v>0</v>
      </c>
      <c r="I181" s="2">
        <f>+'Ресурсное обеспечение 27.09'!I151</f>
        <v>0</v>
      </c>
      <c r="J181" s="2">
        <f>+'Ресурсное обеспечение 27.09'!J151</f>
        <v>0</v>
      </c>
      <c r="K181" s="2">
        <f>+'Ресурсное обеспечение 27.09'!K151</f>
        <v>0</v>
      </c>
      <c r="L181" s="2">
        <f>+'Ресурсное обеспечение 27.09'!L151</f>
        <v>0</v>
      </c>
    </row>
    <row r="182" spans="1:12" ht="15">
      <c r="A182" s="53"/>
      <c r="B182" s="38"/>
      <c r="C182" s="40"/>
      <c r="D182" s="11" t="s">
        <v>52</v>
      </c>
      <c r="E182" s="8"/>
      <c r="F182" s="2">
        <f>+'Ресурсное обеспечение 27.09'!F152</f>
        <v>264.7</v>
      </c>
      <c r="G182" s="2">
        <f>+'Ресурсное обеспечение 27.09'!G152</f>
        <v>99</v>
      </c>
      <c r="H182" s="2">
        <f>+'Ресурсное обеспечение 27.09'!H152</f>
        <v>99</v>
      </c>
      <c r="I182" s="2">
        <f>+'Ресурсное обеспечение 27.09'!I152</f>
        <v>146.9</v>
      </c>
      <c r="J182" s="2">
        <f>+'Ресурсное обеспечение 27.09'!J152</f>
        <v>151.3</v>
      </c>
      <c r="K182" s="2">
        <f>+'Ресурсное обеспечение 27.09'!K152</f>
        <v>155.8</v>
      </c>
      <c r="L182" s="2">
        <f>+'Ресурсное обеспечение 27.09'!L152</f>
        <v>155.8</v>
      </c>
    </row>
    <row r="183" spans="1:12" ht="15">
      <c r="A183" s="54"/>
      <c r="B183" s="45"/>
      <c r="C183" s="44"/>
      <c r="D183" s="11" t="s">
        <v>58</v>
      </c>
      <c r="E183" s="8"/>
      <c r="F183" s="12"/>
      <c r="G183" s="12"/>
      <c r="H183" s="12"/>
      <c r="I183" s="12"/>
      <c r="J183" s="12"/>
      <c r="K183" s="12"/>
      <c r="L183" s="12"/>
    </row>
    <row r="184" spans="1:12" ht="14.25" customHeight="1">
      <c r="A184" s="52">
        <v>31</v>
      </c>
      <c r="B184" s="37" t="s">
        <v>64</v>
      </c>
      <c r="C184" s="39" t="s">
        <v>65</v>
      </c>
      <c r="D184" s="11" t="s">
        <v>45</v>
      </c>
      <c r="E184" s="8"/>
      <c r="F184" s="2">
        <f>+'Ресурсное обеспечение 27.09'!F153</f>
        <v>15713.599999999999</v>
      </c>
      <c r="G184" s="2">
        <f>+'Ресурсное обеспечение 27.09'!G153</f>
        <v>0</v>
      </c>
      <c r="H184" s="2">
        <f>+'Ресурсное обеспечение 27.09'!H153</f>
        <v>0</v>
      </c>
      <c r="I184" s="2">
        <f>+'Ресурсное обеспечение 27.09'!I153</f>
        <v>0</v>
      </c>
      <c r="J184" s="2">
        <f>+'Ресурсное обеспечение 27.09'!J153</f>
        <v>0</v>
      </c>
      <c r="K184" s="2">
        <f>+'Ресурсное обеспечение 27.09'!K153</f>
        <v>0</v>
      </c>
      <c r="L184" s="2">
        <f>+'Ресурсное обеспечение 27.09'!L153</f>
        <v>0</v>
      </c>
    </row>
    <row r="185" spans="1:12" ht="15">
      <c r="A185" s="53"/>
      <c r="B185" s="38"/>
      <c r="C185" s="40"/>
      <c r="D185" s="11" t="s">
        <v>50</v>
      </c>
      <c r="E185" s="8"/>
      <c r="F185" s="2">
        <f>+'Ресурсное обеспечение 27.09'!F154</f>
        <v>0</v>
      </c>
      <c r="G185" s="2">
        <f>+'Ресурсное обеспечение 27.09'!G154</f>
        <v>0</v>
      </c>
      <c r="H185" s="2">
        <f>+'Ресурсное обеспечение 27.09'!H154</f>
        <v>0</v>
      </c>
      <c r="I185" s="2">
        <f>+'Ресурсное обеспечение 27.09'!I154</f>
        <v>0</v>
      </c>
      <c r="J185" s="2">
        <f>+'Ресурсное обеспечение 27.09'!J154</f>
        <v>0</v>
      </c>
      <c r="K185" s="2">
        <f>+'Ресурсное обеспечение 27.09'!K154</f>
        <v>0</v>
      </c>
      <c r="L185" s="2">
        <f>+'Ресурсное обеспечение 27.09'!L154</f>
        <v>0</v>
      </c>
    </row>
    <row r="186" spans="1:12" ht="15">
      <c r="A186" s="53"/>
      <c r="B186" s="38"/>
      <c r="C186" s="40"/>
      <c r="D186" s="11" t="s">
        <v>51</v>
      </c>
      <c r="E186" s="8"/>
      <c r="F186" s="2">
        <f>+'Ресурсное обеспечение 27.09'!F155</f>
        <v>0</v>
      </c>
      <c r="G186" s="2">
        <f>+'Ресурсное обеспечение 27.09'!G155</f>
        <v>0</v>
      </c>
      <c r="H186" s="2">
        <f>+'Ресурсное обеспечение 27.09'!H155</f>
        <v>0</v>
      </c>
      <c r="I186" s="2">
        <f>+'Ресурсное обеспечение 27.09'!I155</f>
        <v>0</v>
      </c>
      <c r="J186" s="2">
        <f>+'Ресурсное обеспечение 27.09'!J155</f>
        <v>0</v>
      </c>
      <c r="K186" s="2">
        <f>+'Ресурсное обеспечение 27.09'!K155</f>
        <v>0</v>
      </c>
      <c r="L186" s="2">
        <f>+'Ресурсное обеспечение 27.09'!L155</f>
        <v>0</v>
      </c>
    </row>
    <row r="187" spans="1:12" ht="15">
      <c r="A187" s="53"/>
      <c r="B187" s="38"/>
      <c r="C187" s="40"/>
      <c r="D187" s="11" t="s">
        <v>52</v>
      </c>
      <c r="E187" s="8"/>
      <c r="F187" s="2">
        <f>+'Ресурсное обеспечение 27.09'!F156</f>
        <v>15713.599999999999</v>
      </c>
      <c r="G187" s="2">
        <f>+'Ресурсное обеспечение 27.09'!G156</f>
        <v>0</v>
      </c>
      <c r="H187" s="2">
        <f>+'Ресурсное обеспечение 27.09'!H156</f>
        <v>0</v>
      </c>
      <c r="I187" s="2">
        <f>+'Ресурсное обеспечение 27.09'!I156</f>
        <v>0</v>
      </c>
      <c r="J187" s="2">
        <f>+'Ресурсное обеспечение 27.09'!J156</f>
        <v>0</v>
      </c>
      <c r="K187" s="2">
        <f>+'Ресурсное обеспечение 27.09'!K156</f>
        <v>0</v>
      </c>
      <c r="L187" s="2">
        <f>+'Ресурсное обеспечение 27.09'!L156</f>
        <v>0</v>
      </c>
    </row>
    <row r="188" spans="1:12" ht="15">
      <c r="A188" s="54"/>
      <c r="B188" s="45"/>
      <c r="C188" s="44"/>
      <c r="D188" s="11" t="s">
        <v>58</v>
      </c>
      <c r="E188" s="8"/>
      <c r="F188" s="2"/>
      <c r="G188" s="2"/>
      <c r="H188" s="2"/>
      <c r="I188" s="2"/>
      <c r="J188" s="2"/>
      <c r="K188" s="2"/>
      <c r="L188" s="2"/>
    </row>
    <row r="189" spans="1:12" ht="14.25" customHeight="1">
      <c r="A189" s="52">
        <v>32</v>
      </c>
      <c r="B189" s="37" t="s">
        <v>180</v>
      </c>
      <c r="C189" s="39" t="s">
        <v>65</v>
      </c>
      <c r="D189" s="11" t="s">
        <v>45</v>
      </c>
      <c r="E189" s="8"/>
      <c r="F189" s="2">
        <f>+'Ресурсное обеспечение 27.09'!F157</f>
        <v>2300</v>
      </c>
      <c r="G189" s="2">
        <f>+'Ресурсное обеспечение 27.09'!G157</f>
        <v>0</v>
      </c>
      <c r="H189" s="2">
        <f>+'Ресурсное обеспечение 27.09'!H157</f>
        <v>0</v>
      </c>
      <c r="I189" s="2">
        <f>+'Ресурсное обеспечение 27.09'!I157</f>
        <v>0</v>
      </c>
      <c r="J189" s="2">
        <f>+'Ресурсное обеспечение 27.09'!J157</f>
        <v>0</v>
      </c>
      <c r="K189" s="2">
        <f>+'Ресурсное обеспечение 27.09'!K157</f>
        <v>0</v>
      </c>
      <c r="L189" s="2">
        <f>+'Ресурсное обеспечение 27.09'!L157</f>
        <v>0</v>
      </c>
    </row>
    <row r="190" spans="1:12" ht="15">
      <c r="A190" s="53"/>
      <c r="B190" s="38"/>
      <c r="C190" s="40"/>
      <c r="D190" s="11" t="s">
        <v>50</v>
      </c>
      <c r="E190" s="8"/>
      <c r="F190" s="2">
        <f>+'Ресурсное обеспечение 27.09'!F158</f>
        <v>0</v>
      </c>
      <c r="G190" s="2">
        <f>+'Ресурсное обеспечение 27.09'!G158</f>
        <v>0</v>
      </c>
      <c r="H190" s="2">
        <f>+'Ресурсное обеспечение 27.09'!H158</f>
        <v>0</v>
      </c>
      <c r="I190" s="2">
        <f>+'Ресурсное обеспечение 27.09'!I158</f>
        <v>0</v>
      </c>
      <c r="J190" s="2">
        <f>+'Ресурсное обеспечение 27.09'!J158</f>
        <v>0</v>
      </c>
      <c r="K190" s="2">
        <f>+'Ресурсное обеспечение 27.09'!K158</f>
        <v>0</v>
      </c>
      <c r="L190" s="2">
        <f>+'Ресурсное обеспечение 27.09'!L158</f>
        <v>0</v>
      </c>
    </row>
    <row r="191" spans="1:12" ht="15">
      <c r="A191" s="53"/>
      <c r="B191" s="38"/>
      <c r="C191" s="40"/>
      <c r="D191" s="11" t="s">
        <v>51</v>
      </c>
      <c r="E191" s="8"/>
      <c r="F191" s="2">
        <f>+'Ресурсное обеспечение 27.09'!F159</f>
        <v>0</v>
      </c>
      <c r="G191" s="2">
        <f>+'Ресурсное обеспечение 27.09'!G159</f>
        <v>0</v>
      </c>
      <c r="H191" s="2">
        <f>+'Ресурсное обеспечение 27.09'!H159</f>
        <v>0</v>
      </c>
      <c r="I191" s="2">
        <f>+'Ресурсное обеспечение 27.09'!I159</f>
        <v>0</v>
      </c>
      <c r="J191" s="2">
        <f>+'Ресурсное обеспечение 27.09'!J159</f>
        <v>0</v>
      </c>
      <c r="K191" s="2">
        <f>+'Ресурсное обеспечение 27.09'!K159</f>
        <v>0</v>
      </c>
      <c r="L191" s="2">
        <f>+'Ресурсное обеспечение 27.09'!L159</f>
        <v>0</v>
      </c>
    </row>
    <row r="192" spans="1:12" ht="15">
      <c r="A192" s="53"/>
      <c r="B192" s="38"/>
      <c r="C192" s="40"/>
      <c r="D192" s="11" t="s">
        <v>52</v>
      </c>
      <c r="E192" s="8"/>
      <c r="F192" s="2">
        <f>+'Ресурсное обеспечение 27.09'!F160</f>
        <v>2300</v>
      </c>
      <c r="G192" s="2">
        <f>+'Ресурсное обеспечение 27.09'!G160</f>
        <v>0</v>
      </c>
      <c r="H192" s="2">
        <f>+'Ресурсное обеспечение 27.09'!H160</f>
        <v>0</v>
      </c>
      <c r="I192" s="2">
        <f>+'Ресурсное обеспечение 27.09'!I160</f>
        <v>0</v>
      </c>
      <c r="J192" s="2">
        <f>+'Ресурсное обеспечение 27.09'!J160</f>
        <v>0</v>
      </c>
      <c r="K192" s="2">
        <f>+'Ресурсное обеспечение 27.09'!K160</f>
        <v>0</v>
      </c>
      <c r="L192" s="2">
        <f>+'Ресурсное обеспечение 27.09'!L160</f>
        <v>0</v>
      </c>
    </row>
    <row r="193" spans="1:12" ht="15">
      <c r="A193" s="54"/>
      <c r="B193" s="45"/>
      <c r="C193" s="44"/>
      <c r="D193" s="11" t="s">
        <v>58</v>
      </c>
      <c r="E193" s="8"/>
      <c r="F193" s="2"/>
      <c r="G193" s="2"/>
      <c r="H193" s="2"/>
      <c r="I193" s="2"/>
      <c r="J193" s="2"/>
      <c r="K193" s="2"/>
      <c r="L193" s="2"/>
    </row>
    <row r="194" spans="1:12" ht="14.25" customHeight="1">
      <c r="A194" s="52">
        <v>33</v>
      </c>
      <c r="B194" s="37" t="s">
        <v>181</v>
      </c>
      <c r="C194" s="39" t="s">
        <v>74</v>
      </c>
      <c r="D194" s="11" t="s">
        <v>45</v>
      </c>
      <c r="E194" s="8"/>
      <c r="F194" s="2">
        <f>+'Ресурсное обеспечение 27.09'!F161</f>
        <v>8793.8</v>
      </c>
      <c r="G194" s="2">
        <f>+'Ресурсное обеспечение 27.09'!G161</f>
        <v>0</v>
      </c>
      <c r="H194" s="2">
        <f>+'Ресурсное обеспечение 27.09'!H161</f>
        <v>0</v>
      </c>
      <c r="I194" s="2">
        <f>+'Ресурсное обеспечение 27.09'!I161</f>
        <v>0</v>
      </c>
      <c r="J194" s="2">
        <f>+'Ресурсное обеспечение 27.09'!J161</f>
        <v>0</v>
      </c>
      <c r="K194" s="2">
        <f>+'Ресурсное обеспечение 27.09'!K161</f>
        <v>0</v>
      </c>
      <c r="L194" s="2">
        <f>+'Ресурсное обеспечение 27.09'!L161</f>
        <v>0</v>
      </c>
    </row>
    <row r="195" spans="1:12" ht="15">
      <c r="A195" s="53"/>
      <c r="B195" s="38"/>
      <c r="C195" s="40"/>
      <c r="D195" s="11" t="s">
        <v>50</v>
      </c>
      <c r="E195" s="8"/>
      <c r="F195" s="2">
        <f>+'Ресурсное обеспечение 27.09'!F162</f>
        <v>0</v>
      </c>
      <c r="G195" s="2">
        <f>+'Ресурсное обеспечение 27.09'!G162</f>
        <v>0</v>
      </c>
      <c r="H195" s="2">
        <f>+'Ресурсное обеспечение 27.09'!H162</f>
        <v>0</v>
      </c>
      <c r="I195" s="2">
        <f>+'Ресурсное обеспечение 27.09'!I162</f>
        <v>0</v>
      </c>
      <c r="J195" s="2">
        <f>+'Ресурсное обеспечение 27.09'!J162</f>
        <v>0</v>
      </c>
      <c r="K195" s="2">
        <f>+'Ресурсное обеспечение 27.09'!K162</f>
        <v>0</v>
      </c>
      <c r="L195" s="2">
        <f>+'Ресурсное обеспечение 27.09'!L162</f>
        <v>0</v>
      </c>
    </row>
    <row r="196" spans="1:12" ht="15">
      <c r="A196" s="53"/>
      <c r="B196" s="38"/>
      <c r="C196" s="40"/>
      <c r="D196" s="11" t="s">
        <v>51</v>
      </c>
      <c r="E196" s="8"/>
      <c r="F196" s="2">
        <f>+'Ресурсное обеспечение 27.09'!F163</f>
        <v>0</v>
      </c>
      <c r="G196" s="2">
        <f>+'Ресурсное обеспечение 27.09'!G163</f>
        <v>0</v>
      </c>
      <c r="H196" s="2">
        <f>+'Ресурсное обеспечение 27.09'!H163</f>
        <v>0</v>
      </c>
      <c r="I196" s="2">
        <f>+'Ресурсное обеспечение 27.09'!I163</f>
        <v>0</v>
      </c>
      <c r="J196" s="2">
        <f>+'Ресурсное обеспечение 27.09'!J163</f>
        <v>0</v>
      </c>
      <c r="K196" s="2">
        <f>+'Ресурсное обеспечение 27.09'!K163</f>
        <v>0</v>
      </c>
      <c r="L196" s="2">
        <f>+'Ресурсное обеспечение 27.09'!L163</f>
        <v>0</v>
      </c>
    </row>
    <row r="197" spans="1:12" ht="15">
      <c r="A197" s="53"/>
      <c r="B197" s="38"/>
      <c r="C197" s="40"/>
      <c r="D197" s="11" t="s">
        <v>52</v>
      </c>
      <c r="E197" s="8"/>
      <c r="F197" s="2">
        <f>+'Ресурсное обеспечение 27.09'!F164</f>
        <v>8793.8</v>
      </c>
      <c r="G197" s="2">
        <f>+'Ресурсное обеспечение 27.09'!G164</f>
        <v>0</v>
      </c>
      <c r="H197" s="2">
        <f>+'Ресурсное обеспечение 27.09'!H164</f>
        <v>0</v>
      </c>
      <c r="I197" s="2">
        <f>+'Ресурсное обеспечение 27.09'!I164</f>
        <v>0</v>
      </c>
      <c r="J197" s="2">
        <f>+'Ресурсное обеспечение 27.09'!J164</f>
        <v>0</v>
      </c>
      <c r="K197" s="2">
        <f>+'Ресурсное обеспечение 27.09'!K164</f>
        <v>0</v>
      </c>
      <c r="L197" s="2">
        <f>+'Ресурсное обеспечение 27.09'!L164</f>
        <v>0</v>
      </c>
    </row>
    <row r="198" spans="1:12" ht="15">
      <c r="A198" s="54"/>
      <c r="B198" s="45"/>
      <c r="C198" s="44"/>
      <c r="D198" s="11" t="s">
        <v>58</v>
      </c>
      <c r="E198" s="8"/>
      <c r="F198" s="2"/>
      <c r="G198" s="2"/>
      <c r="H198" s="2"/>
      <c r="I198" s="2"/>
      <c r="J198" s="2"/>
      <c r="K198" s="2"/>
      <c r="L198" s="2"/>
    </row>
    <row r="199" spans="1:12" ht="14.25" customHeight="1">
      <c r="A199" s="52">
        <v>34</v>
      </c>
      <c r="B199" s="37" t="s">
        <v>182</v>
      </c>
      <c r="C199" s="39" t="s">
        <v>74</v>
      </c>
      <c r="D199" s="11" t="s">
        <v>45</v>
      </c>
      <c r="E199" s="8"/>
      <c r="F199" s="2">
        <f>+'Ресурсное обеспечение 27.09'!F165</f>
        <v>4619.8</v>
      </c>
      <c r="G199" s="2">
        <f>+'Ресурсное обеспечение 27.09'!G165</f>
        <v>0</v>
      </c>
      <c r="H199" s="2">
        <f>+'Ресурсное обеспечение 27.09'!H165</f>
        <v>0</v>
      </c>
      <c r="I199" s="2">
        <f>+'Ресурсное обеспечение 27.09'!I165</f>
        <v>0</v>
      </c>
      <c r="J199" s="2">
        <f>+'Ресурсное обеспечение 27.09'!J165</f>
        <v>0</v>
      </c>
      <c r="K199" s="2">
        <f>+'Ресурсное обеспечение 27.09'!K165</f>
        <v>0</v>
      </c>
      <c r="L199" s="2">
        <f>+'Ресурсное обеспечение 27.09'!L165</f>
        <v>0</v>
      </c>
    </row>
    <row r="200" spans="1:12" ht="15">
      <c r="A200" s="53"/>
      <c r="B200" s="38"/>
      <c r="C200" s="40"/>
      <c r="D200" s="11" t="s">
        <v>50</v>
      </c>
      <c r="E200" s="8"/>
      <c r="F200" s="2">
        <f>+'Ресурсное обеспечение 27.09'!F166</f>
        <v>0</v>
      </c>
      <c r="G200" s="2">
        <f>+'Ресурсное обеспечение 27.09'!G166</f>
        <v>0</v>
      </c>
      <c r="H200" s="2">
        <f>+'Ресурсное обеспечение 27.09'!H166</f>
        <v>0</v>
      </c>
      <c r="I200" s="2">
        <f>+'Ресурсное обеспечение 27.09'!I166</f>
        <v>0</v>
      </c>
      <c r="J200" s="2">
        <f>+'Ресурсное обеспечение 27.09'!J166</f>
        <v>0</v>
      </c>
      <c r="K200" s="2">
        <f>+'Ресурсное обеспечение 27.09'!K166</f>
        <v>0</v>
      </c>
      <c r="L200" s="2">
        <f>+'Ресурсное обеспечение 27.09'!L166</f>
        <v>0</v>
      </c>
    </row>
    <row r="201" spans="1:12" ht="15">
      <c r="A201" s="53"/>
      <c r="B201" s="38"/>
      <c r="C201" s="40"/>
      <c r="D201" s="11" t="s">
        <v>51</v>
      </c>
      <c r="E201" s="8"/>
      <c r="F201" s="2">
        <f>+'Ресурсное обеспечение 27.09'!F167</f>
        <v>0</v>
      </c>
      <c r="G201" s="2">
        <f>+'Ресурсное обеспечение 27.09'!G167</f>
        <v>0</v>
      </c>
      <c r="H201" s="2">
        <f>+'Ресурсное обеспечение 27.09'!H167</f>
        <v>0</v>
      </c>
      <c r="I201" s="2">
        <f>+'Ресурсное обеспечение 27.09'!I167</f>
        <v>0</v>
      </c>
      <c r="J201" s="2">
        <f>+'Ресурсное обеспечение 27.09'!J167</f>
        <v>0</v>
      </c>
      <c r="K201" s="2">
        <f>+'Ресурсное обеспечение 27.09'!K167</f>
        <v>0</v>
      </c>
      <c r="L201" s="2">
        <f>+'Ресурсное обеспечение 27.09'!L167</f>
        <v>0</v>
      </c>
    </row>
    <row r="202" spans="1:12" ht="15">
      <c r="A202" s="53"/>
      <c r="B202" s="38"/>
      <c r="C202" s="40"/>
      <c r="D202" s="11" t="s">
        <v>52</v>
      </c>
      <c r="E202" s="8"/>
      <c r="F202" s="2">
        <f>+'Ресурсное обеспечение 27.09'!F168</f>
        <v>4619.8</v>
      </c>
      <c r="G202" s="2">
        <f>+'Ресурсное обеспечение 27.09'!G168</f>
        <v>0</v>
      </c>
      <c r="H202" s="2">
        <f>+'Ресурсное обеспечение 27.09'!H168</f>
        <v>0</v>
      </c>
      <c r="I202" s="2">
        <f>+'Ресурсное обеспечение 27.09'!I168</f>
        <v>0</v>
      </c>
      <c r="J202" s="2">
        <f>+'Ресурсное обеспечение 27.09'!J168</f>
        <v>0</v>
      </c>
      <c r="K202" s="2">
        <f>+'Ресурсное обеспечение 27.09'!K168</f>
        <v>0</v>
      </c>
      <c r="L202" s="2">
        <f>+'Ресурсное обеспечение 27.09'!L168</f>
        <v>0</v>
      </c>
    </row>
    <row r="203" spans="1:12" ht="15">
      <c r="A203" s="54"/>
      <c r="B203" s="45"/>
      <c r="C203" s="44"/>
      <c r="D203" s="11" t="s">
        <v>58</v>
      </c>
      <c r="E203" s="8"/>
      <c r="F203" s="2"/>
      <c r="G203" s="2"/>
      <c r="H203" s="2"/>
      <c r="I203" s="2"/>
      <c r="J203" s="2"/>
      <c r="K203" s="2"/>
      <c r="L203" s="2"/>
    </row>
    <row r="204" spans="1:12" ht="14.25" customHeight="1">
      <c r="A204" s="52">
        <v>35</v>
      </c>
      <c r="B204" s="37" t="s">
        <v>66</v>
      </c>
      <c r="C204" s="39" t="s">
        <v>65</v>
      </c>
      <c r="D204" s="11" t="s">
        <v>45</v>
      </c>
      <c r="E204" s="8"/>
      <c r="F204" s="2">
        <f>+'Ресурсное обеспечение 27.09'!F169</f>
        <v>1723.6000000000001</v>
      </c>
      <c r="G204" s="2">
        <f>+'Ресурсное обеспечение 27.09'!G169</f>
        <v>1733.6000000000001</v>
      </c>
      <c r="H204" s="2">
        <f>+'Ресурсное обеспечение 27.09'!H169</f>
        <v>1733.6000000000001</v>
      </c>
      <c r="I204" s="2">
        <f>+'Ресурсное обеспечение 27.09'!I169</f>
        <v>0</v>
      </c>
      <c r="J204" s="2">
        <f>+'Ресурсное обеспечение 27.09'!J169</f>
        <v>0</v>
      </c>
      <c r="K204" s="2">
        <f>+'Ресурсное обеспечение 27.09'!K169</f>
        <v>0</v>
      </c>
      <c r="L204" s="2">
        <f>+'Ресурсное обеспечение 27.09'!L169</f>
        <v>0</v>
      </c>
    </row>
    <row r="205" spans="1:12" ht="15">
      <c r="A205" s="53"/>
      <c r="B205" s="38"/>
      <c r="C205" s="40"/>
      <c r="D205" s="11" t="s">
        <v>50</v>
      </c>
      <c r="E205" s="8"/>
      <c r="F205" s="2">
        <f>+'Ресурсное обеспечение 27.09'!F170</f>
        <v>0</v>
      </c>
      <c r="G205" s="2">
        <f>+'Ресурсное обеспечение 27.09'!G170</f>
        <v>0</v>
      </c>
      <c r="H205" s="2">
        <f>+'Ресурсное обеспечение 27.09'!H170</f>
        <v>0</v>
      </c>
      <c r="I205" s="2">
        <f>+'Ресурсное обеспечение 27.09'!I170</f>
        <v>0</v>
      </c>
      <c r="J205" s="2">
        <f>+'Ресурсное обеспечение 27.09'!J170</f>
        <v>0</v>
      </c>
      <c r="K205" s="2">
        <f>+'Ресурсное обеспечение 27.09'!K170</f>
        <v>0</v>
      </c>
      <c r="L205" s="2">
        <f>+'Ресурсное обеспечение 27.09'!L170</f>
        <v>0</v>
      </c>
    </row>
    <row r="206" spans="1:12" ht="15">
      <c r="A206" s="53"/>
      <c r="B206" s="38"/>
      <c r="C206" s="40"/>
      <c r="D206" s="11" t="s">
        <v>51</v>
      </c>
      <c r="E206" s="8"/>
      <c r="F206" s="2">
        <f>+'Ресурсное обеспечение 27.09'!F171</f>
        <v>1620.2</v>
      </c>
      <c r="G206" s="2">
        <f>+'Ресурсное обеспечение 27.09'!G171</f>
        <v>1620.2</v>
      </c>
      <c r="H206" s="2">
        <f>+'Ресурсное обеспечение 27.09'!H171</f>
        <v>1620.2</v>
      </c>
      <c r="I206" s="2">
        <f>+'Ресурсное обеспечение 27.09'!I171</f>
        <v>0</v>
      </c>
      <c r="J206" s="2">
        <f>+'Ресурсное обеспечение 27.09'!J171</f>
        <v>0</v>
      </c>
      <c r="K206" s="2">
        <f>+'Ресурсное обеспечение 27.09'!K171</f>
        <v>0</v>
      </c>
      <c r="L206" s="2">
        <f>+'Ресурсное обеспечение 27.09'!L171</f>
        <v>0</v>
      </c>
    </row>
    <row r="207" spans="1:12" ht="15">
      <c r="A207" s="53"/>
      <c r="B207" s="38"/>
      <c r="C207" s="40"/>
      <c r="D207" s="11" t="s">
        <v>52</v>
      </c>
      <c r="E207" s="8"/>
      <c r="F207" s="2">
        <f>+'Ресурсное обеспечение 27.09'!F172</f>
        <v>103.5</v>
      </c>
      <c r="G207" s="2">
        <f>+'Ресурсное обеспечение 27.09'!G172</f>
        <v>113.4</v>
      </c>
      <c r="H207" s="2">
        <f>+'Ресурсное обеспечение 27.09'!H172</f>
        <v>113.4</v>
      </c>
      <c r="I207" s="2">
        <f>+'Ресурсное обеспечение 27.09'!I172</f>
        <v>0</v>
      </c>
      <c r="J207" s="2">
        <f>+'Ресурсное обеспечение 27.09'!J172</f>
        <v>0</v>
      </c>
      <c r="K207" s="2">
        <f>+'Ресурсное обеспечение 27.09'!K172</f>
        <v>0</v>
      </c>
      <c r="L207" s="2">
        <f>+'Ресурсное обеспечение 27.09'!L172</f>
        <v>0</v>
      </c>
    </row>
    <row r="208" spans="1:12" ht="15">
      <c r="A208" s="54"/>
      <c r="B208" s="45"/>
      <c r="C208" s="44"/>
      <c r="D208" s="11" t="s">
        <v>58</v>
      </c>
      <c r="E208" s="8"/>
      <c r="F208" s="12"/>
      <c r="G208" s="12"/>
      <c r="H208" s="12"/>
      <c r="I208" s="12"/>
      <c r="J208" s="12"/>
      <c r="K208" s="12"/>
      <c r="L208" s="12"/>
    </row>
    <row r="209" spans="1:12" ht="14.25" customHeight="1">
      <c r="A209" s="52">
        <v>36</v>
      </c>
      <c r="B209" s="37" t="s">
        <v>31</v>
      </c>
      <c r="C209" s="39" t="s">
        <v>65</v>
      </c>
      <c r="D209" s="11" t="s">
        <v>45</v>
      </c>
      <c r="E209" s="8"/>
      <c r="F209" s="2">
        <f>+'Ресурсное обеспечение 27.09'!F173</f>
        <v>408.1</v>
      </c>
      <c r="G209" s="2">
        <f>+'Ресурсное обеспечение 27.09'!G173</f>
        <v>567.5</v>
      </c>
      <c r="H209" s="2">
        <f>+'Ресурсное обеспечение 27.09'!H173</f>
        <v>163</v>
      </c>
      <c r="I209" s="2">
        <f>+'Ресурсное обеспечение 27.09'!I173</f>
        <v>425</v>
      </c>
      <c r="J209" s="2">
        <f>+'Ресурсное обеспечение 27.09'!J173</f>
        <v>425</v>
      </c>
      <c r="K209" s="2">
        <f>+'Ресурсное обеспечение 27.09'!K173</f>
        <v>0</v>
      </c>
      <c r="L209" s="2">
        <f>+'Ресурсное обеспечение 27.09'!L173</f>
        <v>0</v>
      </c>
    </row>
    <row r="210" spans="1:12" ht="15">
      <c r="A210" s="53"/>
      <c r="B210" s="38"/>
      <c r="C210" s="40"/>
      <c r="D210" s="11" t="s">
        <v>50</v>
      </c>
      <c r="E210" s="8"/>
      <c r="F210" s="2">
        <f>+'Ресурсное обеспечение 27.09'!F174</f>
        <v>0</v>
      </c>
      <c r="G210" s="2">
        <f>+'Ресурсное обеспечение 27.09'!G174</f>
        <v>0</v>
      </c>
      <c r="H210" s="2">
        <f>+'Ресурсное обеспечение 27.09'!H174</f>
        <v>0</v>
      </c>
      <c r="I210" s="2">
        <f>+'Ресурсное обеспечение 27.09'!I174</f>
        <v>0</v>
      </c>
      <c r="J210" s="2">
        <f>+'Ресурсное обеспечение 27.09'!J174</f>
        <v>0</v>
      </c>
      <c r="K210" s="2">
        <f>+'Ресурсное обеспечение 27.09'!K174</f>
        <v>0</v>
      </c>
      <c r="L210" s="2">
        <f>+'Ресурсное обеспечение 27.09'!L174</f>
        <v>0</v>
      </c>
    </row>
    <row r="211" spans="1:12" ht="15">
      <c r="A211" s="53"/>
      <c r="B211" s="38"/>
      <c r="C211" s="40"/>
      <c r="D211" s="11" t="s">
        <v>51</v>
      </c>
      <c r="E211" s="8"/>
      <c r="F211" s="2">
        <f>+'Ресурсное обеспечение 27.09'!F175</f>
        <v>0</v>
      </c>
      <c r="G211" s="2">
        <f>+'Ресурсное обеспечение 27.09'!G175</f>
        <v>0</v>
      </c>
      <c r="H211" s="2">
        <f>+'Ресурсное обеспечение 27.09'!H175</f>
        <v>0</v>
      </c>
      <c r="I211" s="2">
        <f>+'Ресурсное обеспечение 27.09'!I175</f>
        <v>0</v>
      </c>
      <c r="J211" s="2">
        <f>+'Ресурсное обеспечение 27.09'!J175</f>
        <v>0</v>
      </c>
      <c r="K211" s="2">
        <f>+'Ресурсное обеспечение 27.09'!K175</f>
        <v>0</v>
      </c>
      <c r="L211" s="2">
        <f>+'Ресурсное обеспечение 27.09'!L175</f>
        <v>0</v>
      </c>
    </row>
    <row r="212" spans="1:12" ht="15">
      <c r="A212" s="53"/>
      <c r="B212" s="38"/>
      <c r="C212" s="40"/>
      <c r="D212" s="11" t="s">
        <v>52</v>
      </c>
      <c r="E212" s="8"/>
      <c r="F212" s="2">
        <f>+'Ресурсное обеспечение 27.09'!F176</f>
        <v>408.1</v>
      </c>
      <c r="G212" s="2">
        <f>+'Ресурсное обеспечение 27.09'!G176</f>
        <v>567.5</v>
      </c>
      <c r="H212" s="2">
        <f>+'Ресурсное обеспечение 27.09'!H176</f>
        <v>163</v>
      </c>
      <c r="I212" s="2">
        <f>+'Ресурсное обеспечение 27.09'!I176</f>
        <v>425</v>
      </c>
      <c r="J212" s="2">
        <f>+'Ресурсное обеспечение 27.09'!J176</f>
        <v>425</v>
      </c>
      <c r="K212" s="2">
        <f>+'Ресурсное обеспечение 27.09'!K176</f>
        <v>0</v>
      </c>
      <c r="L212" s="2">
        <f>+'Ресурсное обеспечение 27.09'!L176</f>
        <v>0</v>
      </c>
    </row>
    <row r="213" spans="1:12" ht="15">
      <c r="A213" s="30"/>
      <c r="B213" s="45"/>
      <c r="C213" s="44"/>
      <c r="D213" s="11" t="s">
        <v>58</v>
      </c>
      <c r="E213" s="8"/>
      <c r="F213" s="2"/>
      <c r="G213" s="2"/>
      <c r="H213" s="2"/>
      <c r="I213" s="2"/>
      <c r="J213" s="2"/>
      <c r="K213" s="2"/>
      <c r="L213" s="2"/>
    </row>
    <row r="214" spans="1:12" ht="14.25" customHeight="1">
      <c r="A214" s="52">
        <v>37</v>
      </c>
      <c r="B214" s="55" t="s">
        <v>77</v>
      </c>
      <c r="C214" s="39" t="s">
        <v>65</v>
      </c>
      <c r="D214" s="11" t="s">
        <v>45</v>
      </c>
      <c r="E214" s="8"/>
      <c r="F214" s="2">
        <f>+'Ресурсное обеспечение 27.09'!F177</f>
        <v>120</v>
      </c>
      <c r="G214" s="2">
        <f>+'Ресурсное обеспечение 27.09'!G177</f>
        <v>0</v>
      </c>
      <c r="H214" s="2">
        <f>+'Ресурсное обеспечение 27.09'!H177</f>
        <v>0</v>
      </c>
      <c r="I214" s="2">
        <f>+'Ресурсное обеспечение 27.09'!I177</f>
        <v>0</v>
      </c>
      <c r="J214" s="2">
        <f>+'Ресурсное обеспечение 27.09'!J177</f>
        <v>0</v>
      </c>
      <c r="K214" s="2">
        <f>+'Ресурсное обеспечение 27.09'!K177</f>
        <v>0</v>
      </c>
      <c r="L214" s="2">
        <f>+'Ресурсное обеспечение 27.09'!L177</f>
        <v>0</v>
      </c>
    </row>
    <row r="215" spans="1:12" ht="15">
      <c r="A215" s="53"/>
      <c r="B215" s="56"/>
      <c r="C215" s="40"/>
      <c r="D215" s="11" t="s">
        <v>50</v>
      </c>
      <c r="E215" s="8"/>
      <c r="F215" s="2">
        <f>+'Ресурсное обеспечение 27.09'!F178</f>
        <v>0</v>
      </c>
      <c r="G215" s="2">
        <f>+'Ресурсное обеспечение 27.09'!G178</f>
        <v>0</v>
      </c>
      <c r="H215" s="2">
        <f>+'Ресурсное обеспечение 27.09'!H178</f>
        <v>0</v>
      </c>
      <c r="I215" s="2">
        <f>+'Ресурсное обеспечение 27.09'!I178</f>
        <v>0</v>
      </c>
      <c r="J215" s="2">
        <f>+'Ресурсное обеспечение 27.09'!J178</f>
        <v>0</v>
      </c>
      <c r="K215" s="2">
        <f>+'Ресурсное обеспечение 27.09'!K178</f>
        <v>0</v>
      </c>
      <c r="L215" s="2">
        <f>+'Ресурсное обеспечение 27.09'!L178</f>
        <v>0</v>
      </c>
    </row>
    <row r="216" spans="1:12" ht="15">
      <c r="A216" s="53"/>
      <c r="B216" s="56"/>
      <c r="C216" s="40"/>
      <c r="D216" s="11" t="s">
        <v>51</v>
      </c>
      <c r="E216" s="8"/>
      <c r="F216" s="2">
        <f>+'Ресурсное обеспечение 27.09'!F179</f>
        <v>0</v>
      </c>
      <c r="G216" s="2">
        <f>+'Ресурсное обеспечение 27.09'!G179</f>
        <v>0</v>
      </c>
      <c r="H216" s="2">
        <f>+'Ресурсное обеспечение 27.09'!H179</f>
        <v>0</v>
      </c>
      <c r="I216" s="2">
        <f>+'Ресурсное обеспечение 27.09'!I179</f>
        <v>0</v>
      </c>
      <c r="J216" s="2">
        <f>+'Ресурсное обеспечение 27.09'!J179</f>
        <v>0</v>
      </c>
      <c r="K216" s="2">
        <f>+'Ресурсное обеспечение 27.09'!K179</f>
        <v>0</v>
      </c>
      <c r="L216" s="2">
        <f>+'Ресурсное обеспечение 27.09'!L179</f>
        <v>0</v>
      </c>
    </row>
    <row r="217" spans="1:12" ht="15">
      <c r="A217" s="53"/>
      <c r="B217" s="56"/>
      <c r="C217" s="40"/>
      <c r="D217" s="11" t="s">
        <v>52</v>
      </c>
      <c r="E217" s="8"/>
      <c r="F217" s="2">
        <f>+'Ресурсное обеспечение 27.09'!F180</f>
        <v>120</v>
      </c>
      <c r="G217" s="2">
        <f>+'Ресурсное обеспечение 27.09'!G180</f>
        <v>0</v>
      </c>
      <c r="H217" s="2">
        <f>+'Ресурсное обеспечение 27.09'!H180</f>
        <v>0</v>
      </c>
      <c r="I217" s="2">
        <f>+'Ресурсное обеспечение 27.09'!I180</f>
        <v>0</v>
      </c>
      <c r="J217" s="2">
        <f>+'Ресурсное обеспечение 27.09'!J180</f>
        <v>0</v>
      </c>
      <c r="K217" s="2">
        <f>+'Ресурсное обеспечение 27.09'!K180</f>
        <v>0</v>
      </c>
      <c r="L217" s="2">
        <f>+'Ресурсное обеспечение 27.09'!L180</f>
        <v>0</v>
      </c>
    </row>
    <row r="218" spans="1:12" ht="15">
      <c r="A218" s="30"/>
      <c r="B218" s="57"/>
      <c r="C218" s="44"/>
      <c r="D218" s="11" t="s">
        <v>58</v>
      </c>
      <c r="E218" s="8"/>
      <c r="F218" s="24"/>
      <c r="G218" s="24"/>
      <c r="H218" s="24"/>
      <c r="I218" s="24"/>
      <c r="J218" s="24"/>
      <c r="K218" s="24"/>
      <c r="L218" s="24"/>
    </row>
    <row r="219" spans="1:12" ht="14.25" customHeight="1">
      <c r="A219" s="52">
        <v>38</v>
      </c>
      <c r="B219" s="55" t="s">
        <v>0</v>
      </c>
      <c r="C219" s="39" t="s">
        <v>65</v>
      </c>
      <c r="D219" s="11" t="s">
        <v>45</v>
      </c>
      <c r="E219" s="8"/>
      <c r="F219" s="2">
        <f>+'Ресурсное обеспечение 27.09'!F181</f>
        <v>152</v>
      </c>
      <c r="G219" s="2">
        <f>+'Ресурсное обеспечение 27.09'!G181</f>
        <v>152</v>
      </c>
      <c r="H219" s="2">
        <f>+'Ресурсное обеспечение 27.09'!H181</f>
        <v>152</v>
      </c>
      <c r="I219" s="2">
        <f>+'Ресурсное обеспечение 27.09'!I181</f>
        <v>144</v>
      </c>
      <c r="J219" s="2">
        <f>+'Ресурсное обеспечение 27.09'!J181</f>
        <v>144</v>
      </c>
      <c r="K219" s="2">
        <f>+'Ресурсное обеспечение 27.09'!K181</f>
        <v>0</v>
      </c>
      <c r="L219" s="2">
        <f>+'Ресурсное обеспечение 27.09'!L181</f>
        <v>0</v>
      </c>
    </row>
    <row r="220" spans="1:12" ht="15">
      <c r="A220" s="53"/>
      <c r="B220" s="56"/>
      <c r="C220" s="40"/>
      <c r="D220" s="11" t="s">
        <v>50</v>
      </c>
      <c r="E220" s="8"/>
      <c r="F220" s="2">
        <f>+'Ресурсное обеспечение 27.09'!F182</f>
        <v>0</v>
      </c>
      <c r="G220" s="2">
        <f>+'Ресурсное обеспечение 27.09'!G182</f>
        <v>0</v>
      </c>
      <c r="H220" s="2">
        <f>+'Ресурсное обеспечение 27.09'!H182</f>
        <v>0</v>
      </c>
      <c r="I220" s="2">
        <f>+'Ресурсное обеспечение 27.09'!I182</f>
        <v>0</v>
      </c>
      <c r="J220" s="2">
        <f>+'Ресурсное обеспечение 27.09'!J182</f>
        <v>0</v>
      </c>
      <c r="K220" s="2">
        <f>+'Ресурсное обеспечение 27.09'!K182</f>
        <v>0</v>
      </c>
      <c r="L220" s="2">
        <f>+'Ресурсное обеспечение 27.09'!L182</f>
        <v>0</v>
      </c>
    </row>
    <row r="221" spans="1:12" ht="15">
      <c r="A221" s="53"/>
      <c r="B221" s="56"/>
      <c r="C221" s="40"/>
      <c r="D221" s="11" t="s">
        <v>51</v>
      </c>
      <c r="E221" s="8"/>
      <c r="F221" s="2">
        <f>+'Ресурсное обеспечение 27.09'!F183</f>
        <v>0</v>
      </c>
      <c r="G221" s="2">
        <f>+'Ресурсное обеспечение 27.09'!G183</f>
        <v>0</v>
      </c>
      <c r="H221" s="2">
        <f>+'Ресурсное обеспечение 27.09'!H183</f>
        <v>0</v>
      </c>
      <c r="I221" s="2">
        <f>+'Ресурсное обеспечение 27.09'!I183</f>
        <v>0</v>
      </c>
      <c r="J221" s="2">
        <f>+'Ресурсное обеспечение 27.09'!J183</f>
        <v>0</v>
      </c>
      <c r="K221" s="2">
        <f>+'Ресурсное обеспечение 27.09'!K183</f>
        <v>0</v>
      </c>
      <c r="L221" s="2">
        <f>+'Ресурсное обеспечение 27.09'!L183</f>
        <v>0</v>
      </c>
    </row>
    <row r="222" spans="1:12" ht="15">
      <c r="A222" s="53"/>
      <c r="B222" s="56"/>
      <c r="C222" s="40"/>
      <c r="D222" s="11" t="s">
        <v>52</v>
      </c>
      <c r="E222" s="8"/>
      <c r="F222" s="2">
        <f>+'Ресурсное обеспечение 27.09'!F184</f>
        <v>152</v>
      </c>
      <c r="G222" s="2">
        <f>+'Ресурсное обеспечение 27.09'!G184</f>
        <v>152</v>
      </c>
      <c r="H222" s="2">
        <f>+'Ресурсное обеспечение 27.09'!H184</f>
        <v>152</v>
      </c>
      <c r="I222" s="2">
        <f>+'Ресурсное обеспечение 27.09'!I184</f>
        <v>144</v>
      </c>
      <c r="J222" s="2">
        <f>+'Ресурсное обеспечение 27.09'!J184</f>
        <v>144</v>
      </c>
      <c r="K222" s="2">
        <f>+'Ресурсное обеспечение 27.09'!K184</f>
        <v>0</v>
      </c>
      <c r="L222" s="2">
        <f>+'Ресурсное обеспечение 27.09'!L184</f>
        <v>0</v>
      </c>
    </row>
    <row r="223" spans="1:12" ht="27" customHeight="1">
      <c r="A223" s="30"/>
      <c r="B223" s="57"/>
      <c r="C223" s="26"/>
      <c r="D223" s="11" t="s">
        <v>58</v>
      </c>
      <c r="E223" s="8"/>
      <c r="F223" s="24"/>
      <c r="G223" s="24"/>
      <c r="H223" s="24"/>
      <c r="I223" s="24"/>
      <c r="J223" s="24"/>
      <c r="K223" s="24"/>
      <c r="L223" s="24"/>
    </row>
    <row r="224" spans="1:12" ht="18.75" customHeight="1">
      <c r="A224" s="52">
        <v>39</v>
      </c>
      <c r="B224" s="55" t="s">
        <v>146</v>
      </c>
      <c r="C224" s="39" t="s">
        <v>65</v>
      </c>
      <c r="D224" s="11" t="s">
        <v>45</v>
      </c>
      <c r="E224" s="8"/>
      <c r="F224" s="2">
        <f>+'Ресурсное обеспечение 27.09'!F185</f>
        <v>0</v>
      </c>
      <c r="G224" s="2">
        <f>+'Ресурсное обеспечение 27.09'!G185</f>
        <v>260</v>
      </c>
      <c r="H224" s="2">
        <f>+'Ресурсное обеспечение 27.09'!H185</f>
        <v>0</v>
      </c>
      <c r="I224" s="2">
        <f>+'Ресурсное обеспечение 27.09'!I185</f>
        <v>260</v>
      </c>
      <c r="J224" s="2">
        <f>+'Ресурсное обеспечение 27.09'!J185</f>
        <v>260</v>
      </c>
      <c r="K224" s="2">
        <f>+'Ресурсное обеспечение 27.09'!K185</f>
        <v>0</v>
      </c>
      <c r="L224" s="2">
        <f>+'Ресурсное обеспечение 27.09'!L185</f>
        <v>0</v>
      </c>
    </row>
    <row r="225" spans="1:12" ht="20.25" customHeight="1">
      <c r="A225" s="53"/>
      <c r="B225" s="56"/>
      <c r="C225" s="40"/>
      <c r="D225" s="11" t="s">
        <v>50</v>
      </c>
      <c r="E225" s="8"/>
      <c r="F225" s="2">
        <f>+'Ресурсное обеспечение 27.09'!F186</f>
        <v>0</v>
      </c>
      <c r="G225" s="2">
        <f>+'Ресурсное обеспечение 27.09'!G186</f>
        <v>0</v>
      </c>
      <c r="H225" s="2">
        <f>+'Ресурсное обеспечение 27.09'!H186</f>
        <v>0</v>
      </c>
      <c r="I225" s="2">
        <f>+'Ресурсное обеспечение 27.09'!I186</f>
        <v>0</v>
      </c>
      <c r="J225" s="2">
        <f>+'Ресурсное обеспечение 27.09'!J186</f>
        <v>0</v>
      </c>
      <c r="K225" s="2">
        <f>+'Ресурсное обеспечение 27.09'!K186</f>
        <v>0</v>
      </c>
      <c r="L225" s="2">
        <f>+'Ресурсное обеспечение 27.09'!L186</f>
        <v>0</v>
      </c>
    </row>
    <row r="226" spans="1:12" ht="15">
      <c r="A226" s="53"/>
      <c r="B226" s="56"/>
      <c r="C226" s="40"/>
      <c r="D226" s="11" t="s">
        <v>51</v>
      </c>
      <c r="E226" s="8"/>
      <c r="F226" s="2">
        <f>+'Ресурсное обеспечение 27.09'!F187</f>
        <v>0</v>
      </c>
      <c r="G226" s="2">
        <f>+'Ресурсное обеспечение 27.09'!G187</f>
        <v>0</v>
      </c>
      <c r="H226" s="2">
        <f>+'Ресурсное обеспечение 27.09'!H187</f>
        <v>0</v>
      </c>
      <c r="I226" s="2">
        <f>+'Ресурсное обеспечение 27.09'!I187</f>
        <v>0</v>
      </c>
      <c r="J226" s="2">
        <f>+'Ресурсное обеспечение 27.09'!J187</f>
        <v>0</v>
      </c>
      <c r="K226" s="2">
        <f>+'Ресурсное обеспечение 27.09'!K187</f>
        <v>0</v>
      </c>
      <c r="L226" s="2">
        <f>+'Ресурсное обеспечение 27.09'!L187</f>
        <v>0</v>
      </c>
    </row>
    <row r="227" spans="1:12" ht="15">
      <c r="A227" s="53"/>
      <c r="B227" s="56"/>
      <c r="C227" s="40"/>
      <c r="D227" s="11" t="s">
        <v>52</v>
      </c>
      <c r="E227" s="8"/>
      <c r="F227" s="2">
        <f>+'Ресурсное обеспечение 27.09'!F188</f>
        <v>0</v>
      </c>
      <c r="G227" s="2">
        <f>+'Ресурсное обеспечение 27.09'!G188</f>
        <v>260</v>
      </c>
      <c r="H227" s="2">
        <f>+'Ресурсное обеспечение 27.09'!H188</f>
        <v>0</v>
      </c>
      <c r="I227" s="2">
        <f>+'Ресурсное обеспечение 27.09'!I188</f>
        <v>260</v>
      </c>
      <c r="J227" s="2">
        <f>+'Ресурсное обеспечение 27.09'!J188</f>
        <v>260</v>
      </c>
      <c r="K227" s="2">
        <f>+'Ресурсное обеспечение 27.09'!K188</f>
        <v>0</v>
      </c>
      <c r="L227" s="2">
        <f>+'Ресурсное обеспечение 27.09'!L188</f>
        <v>0</v>
      </c>
    </row>
    <row r="228" spans="1:12" ht="15">
      <c r="A228" s="30"/>
      <c r="B228" s="57"/>
      <c r="C228" s="44"/>
      <c r="D228" s="11" t="s">
        <v>58</v>
      </c>
      <c r="E228" s="8"/>
      <c r="F228" s="2"/>
      <c r="G228" s="2"/>
      <c r="H228" s="2"/>
      <c r="I228" s="2"/>
      <c r="J228" s="2"/>
      <c r="K228" s="2"/>
      <c r="L228" s="2"/>
    </row>
    <row r="229" spans="1:12" ht="14.25" customHeight="1">
      <c r="A229" s="52">
        <v>40</v>
      </c>
      <c r="B229" s="55" t="s">
        <v>2</v>
      </c>
      <c r="C229" s="39" t="s">
        <v>65</v>
      </c>
      <c r="D229" s="11" t="s">
        <v>45</v>
      </c>
      <c r="E229" s="8"/>
      <c r="F229" s="2">
        <f>+'Ресурсное обеспечение 27.09'!F189</f>
        <v>0</v>
      </c>
      <c r="G229" s="2">
        <f>+'Ресурсное обеспечение 27.09'!G189</f>
        <v>0</v>
      </c>
      <c r="H229" s="2">
        <f>+'Ресурсное обеспечение 27.09'!H189</f>
        <v>0</v>
      </c>
      <c r="I229" s="2">
        <f>+'Ресурсное обеспечение 27.09'!I189</f>
        <v>0</v>
      </c>
      <c r="J229" s="2">
        <f>+'Ресурсное обеспечение 27.09'!J189</f>
        <v>0</v>
      </c>
      <c r="K229" s="2">
        <f>+'Ресурсное обеспечение 27.09'!K189</f>
        <v>0</v>
      </c>
      <c r="L229" s="2">
        <f>+'Ресурсное обеспечение 27.09'!L189</f>
        <v>0</v>
      </c>
    </row>
    <row r="230" spans="1:12" ht="15">
      <c r="A230" s="53"/>
      <c r="B230" s="56"/>
      <c r="C230" s="40"/>
      <c r="D230" s="11" t="s">
        <v>50</v>
      </c>
      <c r="E230" s="8"/>
      <c r="F230" s="2">
        <f>+'Ресурсное обеспечение 27.09'!F190</f>
        <v>0</v>
      </c>
      <c r="G230" s="2">
        <f>+'Ресурсное обеспечение 27.09'!G190</f>
        <v>0</v>
      </c>
      <c r="H230" s="2">
        <f>+'Ресурсное обеспечение 27.09'!H190</f>
        <v>0</v>
      </c>
      <c r="I230" s="2">
        <f>+'Ресурсное обеспечение 27.09'!I190</f>
        <v>0</v>
      </c>
      <c r="J230" s="2">
        <f>+'Ресурсное обеспечение 27.09'!J190</f>
        <v>0</v>
      </c>
      <c r="K230" s="2">
        <f>+'Ресурсное обеспечение 27.09'!K190</f>
        <v>0</v>
      </c>
      <c r="L230" s="2">
        <f>+'Ресурсное обеспечение 27.09'!L190</f>
        <v>0</v>
      </c>
    </row>
    <row r="231" spans="1:12" ht="15">
      <c r="A231" s="53"/>
      <c r="B231" s="56"/>
      <c r="C231" s="40"/>
      <c r="D231" s="11" t="s">
        <v>51</v>
      </c>
      <c r="E231" s="8"/>
      <c r="F231" s="2">
        <f>+'Ресурсное обеспечение 27.09'!F191</f>
        <v>0</v>
      </c>
      <c r="G231" s="2">
        <f>+'Ресурсное обеспечение 27.09'!G191</f>
        <v>0</v>
      </c>
      <c r="H231" s="2">
        <f>+'Ресурсное обеспечение 27.09'!H191</f>
        <v>0</v>
      </c>
      <c r="I231" s="2">
        <f>+'Ресурсное обеспечение 27.09'!I191</f>
        <v>0</v>
      </c>
      <c r="J231" s="2">
        <f>+'Ресурсное обеспечение 27.09'!J191</f>
        <v>0</v>
      </c>
      <c r="K231" s="2">
        <f>+'Ресурсное обеспечение 27.09'!K191</f>
        <v>0</v>
      </c>
      <c r="L231" s="2">
        <f>+'Ресурсное обеспечение 27.09'!L191</f>
        <v>0</v>
      </c>
    </row>
    <row r="232" spans="1:12" ht="15">
      <c r="A232" s="53"/>
      <c r="B232" s="56"/>
      <c r="C232" s="40"/>
      <c r="D232" s="11" t="s">
        <v>52</v>
      </c>
      <c r="E232" s="8"/>
      <c r="F232" s="2">
        <f>+'Ресурсное обеспечение 27.09'!F192</f>
        <v>0</v>
      </c>
      <c r="G232" s="2">
        <f>+'Ресурсное обеспечение 27.09'!G192</f>
        <v>0</v>
      </c>
      <c r="H232" s="2">
        <f>+'Ресурсное обеспечение 27.09'!H192</f>
        <v>0</v>
      </c>
      <c r="I232" s="2">
        <f>+'Ресурсное обеспечение 27.09'!I192</f>
        <v>0</v>
      </c>
      <c r="J232" s="2">
        <f>+'Ресурсное обеспечение 27.09'!J192</f>
        <v>0</v>
      </c>
      <c r="K232" s="2">
        <f>+'Ресурсное обеспечение 27.09'!K192</f>
        <v>0</v>
      </c>
      <c r="L232" s="2">
        <f>+'Ресурсное обеспечение 27.09'!L192</f>
        <v>0</v>
      </c>
    </row>
    <row r="233" spans="1:12" ht="15">
      <c r="A233" s="30"/>
      <c r="B233" s="57"/>
      <c r="C233" s="44"/>
      <c r="D233" s="11" t="s">
        <v>58</v>
      </c>
      <c r="E233" s="8"/>
      <c r="F233" s="2"/>
      <c r="G233" s="2"/>
      <c r="H233" s="2"/>
      <c r="I233" s="2"/>
      <c r="J233" s="2"/>
      <c r="K233" s="2"/>
      <c r="L233" s="2"/>
    </row>
    <row r="234" spans="1:12" ht="14.25" customHeight="1">
      <c r="A234" s="52">
        <v>41</v>
      </c>
      <c r="B234" s="55" t="s">
        <v>3</v>
      </c>
      <c r="C234" s="39" t="s">
        <v>65</v>
      </c>
      <c r="D234" s="11" t="s">
        <v>45</v>
      </c>
      <c r="E234" s="8"/>
      <c r="F234" s="2">
        <f>+'Ресурсное обеспечение 27.09'!F193</f>
        <v>0</v>
      </c>
      <c r="G234" s="2">
        <f>+'Ресурсное обеспечение 27.09'!G193</f>
        <v>0</v>
      </c>
      <c r="H234" s="2">
        <f>+'Ресурсное обеспечение 27.09'!H193</f>
        <v>0</v>
      </c>
      <c r="I234" s="2">
        <f>+'Ресурсное обеспечение 27.09'!I193</f>
        <v>10</v>
      </c>
      <c r="J234" s="2">
        <f>+'Ресурсное обеспечение 27.09'!J193</f>
        <v>10</v>
      </c>
      <c r="K234" s="2">
        <f>+'Ресурсное обеспечение 27.09'!K193</f>
        <v>0</v>
      </c>
      <c r="L234" s="2">
        <f>+'Ресурсное обеспечение 27.09'!L193</f>
        <v>0</v>
      </c>
    </row>
    <row r="235" spans="1:12" ht="15">
      <c r="A235" s="53"/>
      <c r="B235" s="56"/>
      <c r="C235" s="40"/>
      <c r="D235" s="11" t="s">
        <v>50</v>
      </c>
      <c r="E235" s="8"/>
      <c r="F235" s="2">
        <f>+'Ресурсное обеспечение 27.09'!F194</f>
        <v>0</v>
      </c>
      <c r="G235" s="2">
        <f>+'Ресурсное обеспечение 27.09'!G194</f>
        <v>0</v>
      </c>
      <c r="H235" s="2">
        <f>+'Ресурсное обеспечение 27.09'!H194</f>
        <v>0</v>
      </c>
      <c r="I235" s="2">
        <f>+'Ресурсное обеспечение 27.09'!I194</f>
        <v>0</v>
      </c>
      <c r="J235" s="2">
        <f>+'Ресурсное обеспечение 27.09'!J194</f>
        <v>0</v>
      </c>
      <c r="K235" s="2">
        <f>+'Ресурсное обеспечение 27.09'!K194</f>
        <v>0</v>
      </c>
      <c r="L235" s="2">
        <f>+'Ресурсное обеспечение 27.09'!L194</f>
        <v>0</v>
      </c>
    </row>
    <row r="236" spans="1:12" ht="15">
      <c r="A236" s="53"/>
      <c r="B236" s="56"/>
      <c r="C236" s="40"/>
      <c r="D236" s="11" t="s">
        <v>51</v>
      </c>
      <c r="E236" s="8"/>
      <c r="F236" s="2">
        <f>+'Ресурсное обеспечение 27.09'!F195</f>
        <v>0</v>
      </c>
      <c r="G236" s="2">
        <f>+'Ресурсное обеспечение 27.09'!G195</f>
        <v>0</v>
      </c>
      <c r="H236" s="2">
        <f>+'Ресурсное обеспечение 27.09'!H195</f>
        <v>0</v>
      </c>
      <c r="I236" s="2">
        <f>+'Ресурсное обеспечение 27.09'!I195</f>
        <v>0</v>
      </c>
      <c r="J236" s="2">
        <f>+'Ресурсное обеспечение 27.09'!J195</f>
        <v>0</v>
      </c>
      <c r="K236" s="2">
        <f>+'Ресурсное обеспечение 27.09'!K195</f>
        <v>0</v>
      </c>
      <c r="L236" s="2">
        <f>+'Ресурсное обеспечение 27.09'!L195</f>
        <v>0</v>
      </c>
    </row>
    <row r="237" spans="1:12" ht="15">
      <c r="A237" s="53"/>
      <c r="B237" s="56"/>
      <c r="C237" s="40"/>
      <c r="D237" s="11" t="s">
        <v>52</v>
      </c>
      <c r="E237" s="8"/>
      <c r="F237" s="2">
        <f>+'Ресурсное обеспечение 27.09'!F196</f>
        <v>0</v>
      </c>
      <c r="G237" s="2">
        <f>+'Ресурсное обеспечение 27.09'!G196</f>
        <v>0</v>
      </c>
      <c r="H237" s="2">
        <f>+'Ресурсное обеспечение 27.09'!H196</f>
        <v>0</v>
      </c>
      <c r="I237" s="2">
        <f>+'Ресурсное обеспечение 27.09'!I196</f>
        <v>10</v>
      </c>
      <c r="J237" s="2">
        <f>+'Ресурсное обеспечение 27.09'!J196</f>
        <v>10</v>
      </c>
      <c r="K237" s="2">
        <f>+'Ресурсное обеспечение 27.09'!K196</f>
        <v>0</v>
      </c>
      <c r="L237" s="2">
        <f>+'Ресурсное обеспечение 27.09'!L196</f>
        <v>0</v>
      </c>
    </row>
    <row r="238" spans="1:12" ht="15">
      <c r="A238" s="30"/>
      <c r="B238" s="57"/>
      <c r="C238" s="44"/>
      <c r="D238" s="11" t="s">
        <v>58</v>
      </c>
      <c r="E238" s="8"/>
      <c r="F238" s="2"/>
      <c r="G238" s="2"/>
      <c r="H238" s="2"/>
      <c r="I238" s="2"/>
      <c r="J238" s="2"/>
      <c r="K238" s="2"/>
      <c r="L238" s="2"/>
    </row>
    <row r="239" spans="1:12" ht="14.25" customHeight="1">
      <c r="A239" s="52">
        <v>42</v>
      </c>
      <c r="B239" s="55" t="s">
        <v>4</v>
      </c>
      <c r="C239" s="39" t="s">
        <v>65</v>
      </c>
      <c r="D239" s="11" t="s">
        <v>45</v>
      </c>
      <c r="E239" s="8"/>
      <c r="F239" s="2">
        <f>+'Ресурсное обеспечение 27.09'!F197</f>
        <v>125.1</v>
      </c>
      <c r="G239" s="2">
        <f>+'Ресурсное обеспечение 27.09'!G197</f>
        <v>144.5</v>
      </c>
      <c r="H239" s="2">
        <f>+'Ресурсное обеспечение 27.09'!H197</f>
        <v>0</v>
      </c>
      <c r="I239" s="2">
        <f>+'Ресурсное обеспечение 27.09'!I197</f>
        <v>0</v>
      </c>
      <c r="J239" s="2">
        <f>+'Ресурсное обеспечение 27.09'!J197</f>
        <v>0</v>
      </c>
      <c r="K239" s="2">
        <f>+'Ресурсное обеспечение 27.09'!K197</f>
        <v>0</v>
      </c>
      <c r="L239" s="2">
        <f>+'Ресурсное обеспечение 27.09'!L197</f>
        <v>0</v>
      </c>
    </row>
    <row r="240" spans="1:12" ht="15">
      <c r="A240" s="53"/>
      <c r="B240" s="56"/>
      <c r="C240" s="40"/>
      <c r="D240" s="11" t="s">
        <v>50</v>
      </c>
      <c r="E240" s="8"/>
      <c r="F240" s="2">
        <f>+'Ресурсное обеспечение 27.09'!F198</f>
        <v>0</v>
      </c>
      <c r="G240" s="2">
        <f>+'Ресурсное обеспечение 27.09'!G198</f>
        <v>0</v>
      </c>
      <c r="H240" s="2">
        <f>+'Ресурсное обеспечение 27.09'!H198</f>
        <v>0</v>
      </c>
      <c r="I240" s="2">
        <f>+'Ресурсное обеспечение 27.09'!I198</f>
        <v>0</v>
      </c>
      <c r="J240" s="2">
        <f>+'Ресурсное обеспечение 27.09'!J198</f>
        <v>0</v>
      </c>
      <c r="K240" s="2">
        <f>+'Ресурсное обеспечение 27.09'!K198</f>
        <v>0</v>
      </c>
      <c r="L240" s="2">
        <f>+'Ресурсное обеспечение 27.09'!L198</f>
        <v>0</v>
      </c>
    </row>
    <row r="241" spans="1:12" ht="15">
      <c r="A241" s="53"/>
      <c r="B241" s="56"/>
      <c r="C241" s="40"/>
      <c r="D241" s="11" t="s">
        <v>51</v>
      </c>
      <c r="E241" s="8"/>
      <c r="F241" s="2">
        <f>+'Ресурсное обеспечение 27.09'!F199</f>
        <v>0</v>
      </c>
      <c r="G241" s="2">
        <f>+'Ресурсное обеспечение 27.09'!G199</f>
        <v>0</v>
      </c>
      <c r="H241" s="2">
        <f>+'Ресурсное обеспечение 27.09'!H199</f>
        <v>0</v>
      </c>
      <c r="I241" s="2">
        <f>+'Ресурсное обеспечение 27.09'!I199</f>
        <v>0</v>
      </c>
      <c r="J241" s="2">
        <f>+'Ресурсное обеспечение 27.09'!J199</f>
        <v>0</v>
      </c>
      <c r="K241" s="2">
        <f>+'Ресурсное обеспечение 27.09'!K199</f>
        <v>0</v>
      </c>
      <c r="L241" s="2">
        <f>+'Ресурсное обеспечение 27.09'!L199</f>
        <v>0</v>
      </c>
    </row>
    <row r="242" spans="1:12" ht="15">
      <c r="A242" s="53"/>
      <c r="B242" s="56"/>
      <c r="C242" s="40"/>
      <c r="D242" s="11" t="s">
        <v>52</v>
      </c>
      <c r="E242" s="8"/>
      <c r="F242" s="2">
        <f>+'Ресурсное обеспечение 27.09'!F200</f>
        <v>125.1</v>
      </c>
      <c r="G242" s="2">
        <f>+'Ресурсное обеспечение 27.09'!G200</f>
        <v>144.5</v>
      </c>
      <c r="H242" s="2">
        <f>+'Ресурсное обеспечение 27.09'!H200</f>
        <v>0</v>
      </c>
      <c r="I242" s="2">
        <f>+'Ресурсное обеспечение 27.09'!I200</f>
        <v>0</v>
      </c>
      <c r="J242" s="2">
        <f>+'Ресурсное обеспечение 27.09'!J200</f>
        <v>0</v>
      </c>
      <c r="K242" s="2">
        <f>+'Ресурсное обеспечение 27.09'!K200</f>
        <v>0</v>
      </c>
      <c r="L242" s="2">
        <f>+'Ресурсное обеспечение 27.09'!L200</f>
        <v>0</v>
      </c>
    </row>
    <row r="243" spans="1:12" ht="15">
      <c r="A243" s="30"/>
      <c r="B243" s="57"/>
      <c r="C243" s="44"/>
      <c r="D243" s="11" t="s">
        <v>58</v>
      </c>
      <c r="E243" s="8"/>
      <c r="F243" s="24"/>
      <c r="G243" s="24"/>
      <c r="H243" s="24"/>
      <c r="I243" s="24"/>
      <c r="J243" s="24"/>
      <c r="K243" s="24"/>
      <c r="L243" s="24"/>
    </row>
    <row r="244" spans="1:12" ht="14.25" customHeight="1">
      <c r="A244" s="52">
        <v>43</v>
      </c>
      <c r="B244" s="55" t="s">
        <v>5</v>
      </c>
      <c r="C244" s="39" t="s">
        <v>65</v>
      </c>
      <c r="D244" s="11" t="s">
        <v>45</v>
      </c>
      <c r="E244" s="8"/>
      <c r="F244" s="2">
        <f>+'Ресурсное обеспечение 27.09'!F201</f>
        <v>11</v>
      </c>
      <c r="G244" s="2">
        <f>+'Ресурсное обеспечение 27.09'!G201</f>
        <v>11</v>
      </c>
      <c r="H244" s="2">
        <f>+'Ресурсное обеспечение 27.09'!H201</f>
        <v>11</v>
      </c>
      <c r="I244" s="2">
        <f>+'Ресурсное обеспечение 27.09'!I201</f>
        <v>11</v>
      </c>
      <c r="J244" s="2">
        <f>+'Ресурсное обеспечение 27.09'!J201</f>
        <v>11</v>
      </c>
      <c r="K244" s="2">
        <f>+'Ресурсное обеспечение 27.09'!K201</f>
        <v>0</v>
      </c>
      <c r="L244" s="2">
        <f>+'Ресурсное обеспечение 27.09'!L201</f>
        <v>0</v>
      </c>
    </row>
    <row r="245" spans="1:12" ht="15">
      <c r="A245" s="53"/>
      <c r="B245" s="56"/>
      <c r="C245" s="40"/>
      <c r="D245" s="11" t="s">
        <v>50</v>
      </c>
      <c r="E245" s="8"/>
      <c r="F245" s="2">
        <f>+'Ресурсное обеспечение 27.09'!F202</f>
        <v>0</v>
      </c>
      <c r="G245" s="2">
        <f>+'Ресурсное обеспечение 27.09'!G202</f>
        <v>0</v>
      </c>
      <c r="H245" s="2">
        <f>+'Ресурсное обеспечение 27.09'!H202</f>
        <v>0</v>
      </c>
      <c r="I245" s="2">
        <f>+'Ресурсное обеспечение 27.09'!I202</f>
        <v>0</v>
      </c>
      <c r="J245" s="2">
        <f>+'Ресурсное обеспечение 27.09'!J202</f>
        <v>0</v>
      </c>
      <c r="K245" s="2">
        <f>+'Ресурсное обеспечение 27.09'!K202</f>
        <v>0</v>
      </c>
      <c r="L245" s="2">
        <f>+'Ресурсное обеспечение 27.09'!L202</f>
        <v>0</v>
      </c>
    </row>
    <row r="246" spans="1:12" ht="15">
      <c r="A246" s="53"/>
      <c r="B246" s="56"/>
      <c r="C246" s="40"/>
      <c r="D246" s="11" t="s">
        <v>51</v>
      </c>
      <c r="E246" s="8"/>
      <c r="F246" s="2">
        <f>+'Ресурсное обеспечение 27.09'!F203</f>
        <v>0</v>
      </c>
      <c r="G246" s="2">
        <f>+'Ресурсное обеспечение 27.09'!G203</f>
        <v>0</v>
      </c>
      <c r="H246" s="2">
        <f>+'Ресурсное обеспечение 27.09'!H203</f>
        <v>0</v>
      </c>
      <c r="I246" s="2">
        <f>+'Ресурсное обеспечение 27.09'!I203</f>
        <v>0</v>
      </c>
      <c r="J246" s="2">
        <f>+'Ресурсное обеспечение 27.09'!J203</f>
        <v>0</v>
      </c>
      <c r="K246" s="2">
        <f>+'Ресурсное обеспечение 27.09'!K203</f>
        <v>0</v>
      </c>
      <c r="L246" s="2">
        <f>+'Ресурсное обеспечение 27.09'!L203</f>
        <v>0</v>
      </c>
    </row>
    <row r="247" spans="1:12" ht="15">
      <c r="A247" s="53"/>
      <c r="B247" s="56"/>
      <c r="C247" s="40"/>
      <c r="D247" s="11" t="s">
        <v>52</v>
      </c>
      <c r="E247" s="8"/>
      <c r="F247" s="2">
        <f>+'Ресурсное обеспечение 27.09'!F204</f>
        <v>11</v>
      </c>
      <c r="G247" s="2">
        <f>+'Ресурсное обеспечение 27.09'!G204</f>
        <v>11</v>
      </c>
      <c r="H247" s="2">
        <f>+'Ресурсное обеспечение 27.09'!H204</f>
        <v>11</v>
      </c>
      <c r="I247" s="2">
        <f>+'Ресурсное обеспечение 27.09'!I204</f>
        <v>11</v>
      </c>
      <c r="J247" s="2">
        <f>+'Ресурсное обеспечение 27.09'!J204</f>
        <v>11</v>
      </c>
      <c r="K247" s="2">
        <f>+'Ресурсное обеспечение 27.09'!K204</f>
        <v>0</v>
      </c>
      <c r="L247" s="2">
        <f>+'Ресурсное обеспечение 27.09'!L204</f>
        <v>0</v>
      </c>
    </row>
    <row r="248" spans="1:12" ht="15">
      <c r="A248" s="30"/>
      <c r="B248" s="57"/>
      <c r="C248" s="44"/>
      <c r="D248" s="11" t="s">
        <v>58</v>
      </c>
      <c r="E248" s="8"/>
      <c r="F248" s="24"/>
      <c r="G248" s="24"/>
      <c r="H248" s="24"/>
      <c r="I248" s="24"/>
      <c r="J248" s="24"/>
      <c r="K248" s="24"/>
      <c r="L248" s="24"/>
    </row>
    <row r="249" spans="1:12" ht="14.25" customHeight="1">
      <c r="A249" s="52">
        <v>44</v>
      </c>
      <c r="B249" s="37" t="s">
        <v>30</v>
      </c>
      <c r="C249" s="39" t="s">
        <v>65</v>
      </c>
      <c r="D249" s="11" t="s">
        <v>45</v>
      </c>
      <c r="E249" s="8"/>
      <c r="F249" s="2">
        <f>+'Ресурсное обеспечение 27.09'!F205</f>
        <v>446.29999999999995</v>
      </c>
      <c r="G249" s="2">
        <f>+'Ресурсное обеспечение 27.09'!G205</f>
        <v>1186.7</v>
      </c>
      <c r="H249" s="2">
        <f>+'Ресурсное обеспечение 27.09'!H205</f>
        <v>1400</v>
      </c>
      <c r="I249" s="2">
        <f>+'Ресурсное обеспечение 27.09'!I205</f>
        <v>1471.7000000000003</v>
      </c>
      <c r="J249" s="2">
        <f>+'Ресурсное обеспечение 27.09'!J205</f>
        <v>1471.7000000000003</v>
      </c>
      <c r="K249" s="2">
        <f>+'Ресурсное обеспечение 27.09'!K205</f>
        <v>0</v>
      </c>
      <c r="L249" s="2">
        <f>+'Ресурсное обеспечение 27.09'!L205</f>
        <v>0</v>
      </c>
    </row>
    <row r="250" spans="1:12" ht="15">
      <c r="A250" s="53"/>
      <c r="B250" s="38"/>
      <c r="C250" s="40"/>
      <c r="D250" s="11" t="s">
        <v>50</v>
      </c>
      <c r="E250" s="8"/>
      <c r="F250" s="2">
        <f>+'Ресурсное обеспечение 27.09'!F206</f>
        <v>0</v>
      </c>
      <c r="G250" s="2">
        <f>+'Ресурсное обеспечение 27.09'!G206</f>
        <v>0</v>
      </c>
      <c r="H250" s="2">
        <f>+'Ресурсное обеспечение 27.09'!H206</f>
        <v>0</v>
      </c>
      <c r="I250" s="2">
        <f>+'Ресурсное обеспечение 27.09'!I206</f>
        <v>0</v>
      </c>
      <c r="J250" s="2">
        <f>+'Ресурсное обеспечение 27.09'!J206</f>
        <v>0</v>
      </c>
      <c r="K250" s="2">
        <f>+'Ресурсное обеспечение 27.09'!K206</f>
        <v>0</v>
      </c>
      <c r="L250" s="2">
        <f>+'Ресурсное обеспечение 27.09'!L206</f>
        <v>0</v>
      </c>
    </row>
    <row r="251" spans="1:12" ht="15">
      <c r="A251" s="53"/>
      <c r="B251" s="38"/>
      <c r="C251" s="40"/>
      <c r="D251" s="11" t="s">
        <v>51</v>
      </c>
      <c r="E251" s="8"/>
      <c r="F251" s="2">
        <f>+'Ресурсное обеспечение 27.09'!F207</f>
        <v>0</v>
      </c>
      <c r="G251" s="2">
        <f>+'Ресурсное обеспечение 27.09'!G207</f>
        <v>417.7</v>
      </c>
      <c r="H251" s="2">
        <f>+'Ресурсное обеспечение 27.09'!H207</f>
        <v>630.8</v>
      </c>
      <c r="I251" s="2">
        <f>+'Ресурсное обеспечение 27.09'!I207</f>
        <v>0</v>
      </c>
      <c r="J251" s="2">
        <f>+'Ресурсное обеспечение 27.09'!J207</f>
        <v>0</v>
      </c>
      <c r="K251" s="2">
        <f>+'Ресурсное обеспечение 27.09'!K207</f>
        <v>0</v>
      </c>
      <c r="L251" s="2">
        <f>+'Ресурсное обеспечение 27.09'!L207</f>
        <v>0</v>
      </c>
    </row>
    <row r="252" spans="1:12" ht="15">
      <c r="A252" s="53"/>
      <c r="B252" s="38"/>
      <c r="C252" s="40"/>
      <c r="D252" s="11" t="s">
        <v>52</v>
      </c>
      <c r="E252" s="8"/>
      <c r="F252" s="2">
        <f>+'Ресурсное обеспечение 27.09'!F208</f>
        <v>446.29999999999995</v>
      </c>
      <c r="G252" s="2">
        <f>+'Ресурсное обеспечение 27.09'!G208</f>
        <v>769.0000000000001</v>
      </c>
      <c r="H252" s="2">
        <f>+'Ресурсное обеспечение 27.09'!H208</f>
        <v>769.2</v>
      </c>
      <c r="I252" s="2">
        <f>+'Ресурсное обеспечение 27.09'!I208</f>
        <v>1471.7000000000003</v>
      </c>
      <c r="J252" s="2">
        <f>+'Ресурсное обеспечение 27.09'!J208</f>
        <v>1471.7000000000003</v>
      </c>
      <c r="K252" s="2">
        <f>+'Ресурсное обеспечение 27.09'!K208</f>
        <v>0</v>
      </c>
      <c r="L252" s="2">
        <f>+'Ресурсное обеспечение 27.09'!L208</f>
        <v>0</v>
      </c>
    </row>
    <row r="253" spans="1:12" ht="15">
      <c r="A253" s="30"/>
      <c r="B253" s="45"/>
      <c r="C253" s="44"/>
      <c r="D253" s="11" t="s">
        <v>58</v>
      </c>
      <c r="E253" s="8"/>
      <c r="F253" s="2"/>
      <c r="G253" s="2"/>
      <c r="H253" s="2"/>
      <c r="I253" s="2"/>
      <c r="J253" s="2"/>
      <c r="K253" s="2"/>
      <c r="L253" s="2"/>
    </row>
    <row r="254" spans="1:12" ht="14.25" customHeight="1">
      <c r="A254" s="52">
        <v>45</v>
      </c>
      <c r="B254" s="55" t="s">
        <v>6</v>
      </c>
      <c r="C254" s="39" t="s">
        <v>65</v>
      </c>
      <c r="D254" s="11" t="s">
        <v>45</v>
      </c>
      <c r="E254" s="8"/>
      <c r="F254" s="2">
        <f>+'Ресурсное обеспечение 27.09'!F209</f>
        <v>3.5</v>
      </c>
      <c r="G254" s="2">
        <f>+'Ресурсное обеспечение 27.09'!G209</f>
        <v>3.5</v>
      </c>
      <c r="H254" s="2">
        <f>+'Ресурсное обеспечение 27.09'!H209</f>
        <v>3.5</v>
      </c>
      <c r="I254" s="2">
        <f>+'Ресурсное обеспечение 27.09'!I209</f>
        <v>3.5</v>
      </c>
      <c r="J254" s="2">
        <f>+'Ресурсное обеспечение 27.09'!J209</f>
        <v>3.5</v>
      </c>
      <c r="K254" s="2">
        <f>+'Ресурсное обеспечение 27.09'!K209</f>
        <v>0</v>
      </c>
      <c r="L254" s="2">
        <f>+'Ресурсное обеспечение 27.09'!L209</f>
        <v>0</v>
      </c>
    </row>
    <row r="255" spans="1:12" ht="15">
      <c r="A255" s="53"/>
      <c r="B255" s="56"/>
      <c r="C255" s="40"/>
      <c r="D255" s="11" t="s">
        <v>50</v>
      </c>
      <c r="E255" s="8"/>
      <c r="F255" s="2">
        <f>+'Ресурсное обеспечение 27.09'!F210</f>
        <v>0</v>
      </c>
      <c r="G255" s="2">
        <f>+'Ресурсное обеспечение 27.09'!G210</f>
        <v>0</v>
      </c>
      <c r="H255" s="2">
        <f>+'Ресурсное обеспечение 27.09'!H210</f>
        <v>0</v>
      </c>
      <c r="I255" s="2">
        <f>+'Ресурсное обеспечение 27.09'!I210</f>
        <v>0</v>
      </c>
      <c r="J255" s="2">
        <f>+'Ресурсное обеспечение 27.09'!J210</f>
        <v>0</v>
      </c>
      <c r="K255" s="2">
        <f>+'Ресурсное обеспечение 27.09'!K210</f>
        <v>0</v>
      </c>
      <c r="L255" s="2">
        <f>+'Ресурсное обеспечение 27.09'!L210</f>
        <v>0</v>
      </c>
    </row>
    <row r="256" spans="1:12" ht="15">
      <c r="A256" s="53"/>
      <c r="B256" s="56"/>
      <c r="C256" s="40"/>
      <c r="D256" s="11" t="s">
        <v>51</v>
      </c>
      <c r="E256" s="8"/>
      <c r="F256" s="2">
        <f>+'Ресурсное обеспечение 27.09'!F211</f>
        <v>0</v>
      </c>
      <c r="G256" s="2">
        <f>+'Ресурсное обеспечение 27.09'!G211</f>
        <v>0</v>
      </c>
      <c r="H256" s="2">
        <f>+'Ресурсное обеспечение 27.09'!H211</f>
        <v>0</v>
      </c>
      <c r="I256" s="2">
        <f>+'Ресурсное обеспечение 27.09'!I211</f>
        <v>0</v>
      </c>
      <c r="J256" s="2">
        <f>+'Ресурсное обеспечение 27.09'!J211</f>
        <v>0</v>
      </c>
      <c r="K256" s="2">
        <f>+'Ресурсное обеспечение 27.09'!K211</f>
        <v>0</v>
      </c>
      <c r="L256" s="2">
        <f>+'Ресурсное обеспечение 27.09'!L211</f>
        <v>0</v>
      </c>
    </row>
    <row r="257" spans="1:12" ht="15">
      <c r="A257" s="53"/>
      <c r="B257" s="56"/>
      <c r="C257" s="40"/>
      <c r="D257" s="11" t="s">
        <v>52</v>
      </c>
      <c r="E257" s="8"/>
      <c r="F257" s="2">
        <f>+'Ресурсное обеспечение 27.09'!F212</f>
        <v>3.5</v>
      </c>
      <c r="G257" s="2">
        <f>+'Ресурсное обеспечение 27.09'!G212</f>
        <v>3.5</v>
      </c>
      <c r="H257" s="2">
        <f>+'Ресурсное обеспечение 27.09'!H212</f>
        <v>3.5</v>
      </c>
      <c r="I257" s="2">
        <f>+'Ресурсное обеспечение 27.09'!I212</f>
        <v>3.5</v>
      </c>
      <c r="J257" s="2">
        <f>+'Ресурсное обеспечение 27.09'!J212</f>
        <v>3.5</v>
      </c>
      <c r="K257" s="2">
        <f>+'Ресурсное обеспечение 27.09'!K212</f>
        <v>0</v>
      </c>
      <c r="L257" s="2">
        <f>+'Ресурсное обеспечение 27.09'!L212</f>
        <v>0</v>
      </c>
    </row>
    <row r="258" spans="1:12" ht="15">
      <c r="A258" s="30"/>
      <c r="B258" s="57"/>
      <c r="C258" s="44"/>
      <c r="D258" s="11" t="s">
        <v>58</v>
      </c>
      <c r="E258" s="8"/>
      <c r="F258" s="24"/>
      <c r="G258" s="24"/>
      <c r="H258" s="24"/>
      <c r="I258" s="24"/>
      <c r="J258" s="24"/>
      <c r="K258" s="24"/>
      <c r="L258" s="24"/>
    </row>
    <row r="259" spans="1:12" ht="21" customHeight="1">
      <c r="A259" s="52">
        <v>46</v>
      </c>
      <c r="B259" s="55" t="s">
        <v>157</v>
      </c>
      <c r="C259" s="39" t="s">
        <v>65</v>
      </c>
      <c r="D259" s="11" t="s">
        <v>45</v>
      </c>
      <c r="E259" s="8"/>
      <c r="F259" s="2">
        <f>+'Ресурсное обеспечение 27.09'!F213</f>
        <v>0</v>
      </c>
      <c r="G259" s="2">
        <f>+'Ресурсное обеспечение 27.09'!G213</f>
        <v>0</v>
      </c>
      <c r="H259" s="2">
        <f>+'Ресурсное обеспечение 27.09'!H213</f>
        <v>0</v>
      </c>
      <c r="I259" s="2">
        <f>+'Ресурсное обеспечение 27.09'!I213</f>
        <v>0</v>
      </c>
      <c r="J259" s="2">
        <f>+'Ресурсное обеспечение 27.09'!J213</f>
        <v>0</v>
      </c>
      <c r="K259" s="2">
        <f>+'Ресурсное обеспечение 27.09'!K213</f>
        <v>0</v>
      </c>
      <c r="L259" s="2">
        <f>+'Ресурсное обеспечение 27.09'!L213</f>
        <v>0</v>
      </c>
    </row>
    <row r="260" spans="1:12" ht="21.75" customHeight="1">
      <c r="A260" s="53"/>
      <c r="B260" s="56"/>
      <c r="C260" s="40"/>
      <c r="D260" s="11" t="s">
        <v>50</v>
      </c>
      <c r="E260" s="8"/>
      <c r="F260" s="2">
        <f>+'Ресурсное обеспечение 27.09'!F214</f>
        <v>0</v>
      </c>
      <c r="G260" s="2">
        <f>+'Ресурсное обеспечение 27.09'!G214</f>
        <v>0</v>
      </c>
      <c r="H260" s="2">
        <f>+'Ресурсное обеспечение 27.09'!H214</f>
        <v>0</v>
      </c>
      <c r="I260" s="2">
        <f>+'Ресурсное обеспечение 27.09'!I214</f>
        <v>0</v>
      </c>
      <c r="J260" s="2">
        <f>+'Ресурсное обеспечение 27.09'!J214</f>
        <v>0</v>
      </c>
      <c r="K260" s="2">
        <f>+'Ресурсное обеспечение 27.09'!K214</f>
        <v>0</v>
      </c>
      <c r="L260" s="2">
        <f>+'Ресурсное обеспечение 27.09'!L214</f>
        <v>0</v>
      </c>
    </row>
    <row r="261" spans="1:12" ht="25.5" customHeight="1">
      <c r="A261" s="53"/>
      <c r="B261" s="56"/>
      <c r="C261" s="40"/>
      <c r="D261" s="11" t="s">
        <v>51</v>
      </c>
      <c r="E261" s="8"/>
      <c r="F261" s="2">
        <f>+'Ресурсное обеспечение 27.09'!F215</f>
        <v>0</v>
      </c>
      <c r="G261" s="2">
        <f>+'Ресурсное обеспечение 27.09'!G215</f>
        <v>0</v>
      </c>
      <c r="H261" s="2">
        <f>+'Ресурсное обеспечение 27.09'!H215</f>
        <v>0</v>
      </c>
      <c r="I261" s="2">
        <f>+'Ресурсное обеспечение 27.09'!I215</f>
        <v>0</v>
      </c>
      <c r="J261" s="2">
        <f>+'Ресурсное обеспечение 27.09'!J215</f>
        <v>0</v>
      </c>
      <c r="K261" s="2">
        <f>+'Ресурсное обеспечение 27.09'!K215</f>
        <v>0</v>
      </c>
      <c r="L261" s="2">
        <f>+'Ресурсное обеспечение 27.09'!L215</f>
        <v>0</v>
      </c>
    </row>
    <row r="262" spans="1:12" ht="22.5" customHeight="1">
      <c r="A262" s="53"/>
      <c r="B262" s="56"/>
      <c r="C262" s="40"/>
      <c r="D262" s="11" t="s">
        <v>52</v>
      </c>
      <c r="E262" s="8"/>
      <c r="F262" s="2">
        <f>+'Ресурсное обеспечение 27.09'!F216</f>
        <v>0</v>
      </c>
      <c r="G262" s="2">
        <f>+'Ресурсное обеспечение 27.09'!G216</f>
        <v>0</v>
      </c>
      <c r="H262" s="2">
        <f>+'Ресурсное обеспечение 27.09'!H216</f>
        <v>0</v>
      </c>
      <c r="I262" s="2">
        <f>+'Ресурсное обеспечение 27.09'!I216</f>
        <v>0</v>
      </c>
      <c r="J262" s="2">
        <f>+'Ресурсное обеспечение 27.09'!J216</f>
        <v>0</v>
      </c>
      <c r="K262" s="2">
        <f>+'Ресурсное обеспечение 27.09'!K216</f>
        <v>0</v>
      </c>
      <c r="L262" s="2">
        <f>+'Ресурсное обеспечение 27.09'!L216</f>
        <v>0</v>
      </c>
    </row>
    <row r="263" spans="1:12" ht="15">
      <c r="A263" s="30"/>
      <c r="B263" s="57"/>
      <c r="C263" s="44"/>
      <c r="D263" s="11" t="s">
        <v>58</v>
      </c>
      <c r="E263" s="8"/>
      <c r="F263" s="2"/>
      <c r="G263" s="2"/>
      <c r="H263" s="2"/>
      <c r="I263" s="2"/>
      <c r="J263" s="2"/>
      <c r="K263" s="2"/>
      <c r="L263" s="2"/>
    </row>
    <row r="264" spans="1:12" ht="23.25" customHeight="1">
      <c r="A264" s="52">
        <v>47</v>
      </c>
      <c r="B264" s="55" t="s">
        <v>8</v>
      </c>
      <c r="C264" s="39" t="s">
        <v>65</v>
      </c>
      <c r="D264" s="11" t="s">
        <v>45</v>
      </c>
      <c r="E264" s="8"/>
      <c r="F264" s="2">
        <f>+'Ресурсное обеспечение 27.09'!F217</f>
        <v>6.7</v>
      </c>
      <c r="G264" s="2">
        <f>+'Ресурсное обеспечение 27.09'!G217</f>
        <v>6.7</v>
      </c>
      <c r="H264" s="2">
        <f>+'Ресурсное обеспечение 27.09'!H217</f>
        <v>6.7</v>
      </c>
      <c r="I264" s="2">
        <f>+'Ресурсное обеспечение 27.09'!I217</f>
        <v>6.7</v>
      </c>
      <c r="J264" s="2">
        <f>+'Ресурсное обеспечение 27.09'!J217</f>
        <v>6.7</v>
      </c>
      <c r="K264" s="2">
        <f>+'Ресурсное обеспечение 27.09'!K217</f>
        <v>0</v>
      </c>
      <c r="L264" s="2">
        <f>+'Ресурсное обеспечение 27.09'!L217</f>
        <v>0</v>
      </c>
    </row>
    <row r="265" spans="1:12" ht="28.5" customHeight="1">
      <c r="A265" s="53"/>
      <c r="B265" s="56"/>
      <c r="C265" s="40"/>
      <c r="D265" s="11" t="s">
        <v>50</v>
      </c>
      <c r="E265" s="8"/>
      <c r="F265" s="2">
        <f>+'Ресурсное обеспечение 27.09'!F218</f>
        <v>0</v>
      </c>
      <c r="G265" s="2">
        <f>+'Ресурсное обеспечение 27.09'!G218</f>
        <v>0</v>
      </c>
      <c r="H265" s="2">
        <f>+'Ресурсное обеспечение 27.09'!H218</f>
        <v>0</v>
      </c>
      <c r="I265" s="2">
        <f>+'Ресурсное обеспечение 27.09'!I218</f>
        <v>0</v>
      </c>
      <c r="J265" s="2">
        <f>+'Ресурсное обеспечение 27.09'!J218</f>
        <v>0</v>
      </c>
      <c r="K265" s="2">
        <f>+'Ресурсное обеспечение 27.09'!K218</f>
        <v>0</v>
      </c>
      <c r="L265" s="2">
        <f>+'Ресурсное обеспечение 27.09'!L218</f>
        <v>0</v>
      </c>
    </row>
    <row r="266" spans="1:12" ht="24.75" customHeight="1">
      <c r="A266" s="53"/>
      <c r="B266" s="56"/>
      <c r="C266" s="40"/>
      <c r="D266" s="11" t="s">
        <v>51</v>
      </c>
      <c r="E266" s="8"/>
      <c r="F266" s="2">
        <f>+'Ресурсное обеспечение 27.09'!F219</f>
        <v>0</v>
      </c>
      <c r="G266" s="2">
        <f>+'Ресурсное обеспечение 27.09'!G219</f>
        <v>0</v>
      </c>
      <c r="H266" s="2">
        <f>+'Ресурсное обеспечение 27.09'!H219</f>
        <v>0</v>
      </c>
      <c r="I266" s="2">
        <f>+'Ресурсное обеспечение 27.09'!I219</f>
        <v>0</v>
      </c>
      <c r="J266" s="2">
        <f>+'Ресурсное обеспечение 27.09'!J219</f>
        <v>0</v>
      </c>
      <c r="K266" s="2">
        <f>+'Ресурсное обеспечение 27.09'!K219</f>
        <v>0</v>
      </c>
      <c r="L266" s="2">
        <f>+'Ресурсное обеспечение 27.09'!L219</f>
        <v>0</v>
      </c>
    </row>
    <row r="267" spans="1:12" ht="15">
      <c r="A267" s="53"/>
      <c r="B267" s="56"/>
      <c r="C267" s="40"/>
      <c r="D267" s="11" t="s">
        <v>52</v>
      </c>
      <c r="E267" s="8"/>
      <c r="F267" s="2">
        <f>+'Ресурсное обеспечение 27.09'!F220</f>
        <v>6.7</v>
      </c>
      <c r="G267" s="2">
        <f>+'Ресурсное обеспечение 27.09'!G220</f>
        <v>6.7</v>
      </c>
      <c r="H267" s="2">
        <f>+'Ресурсное обеспечение 27.09'!H220</f>
        <v>6.7</v>
      </c>
      <c r="I267" s="2">
        <f>+'Ресурсное обеспечение 27.09'!I220</f>
        <v>6.7</v>
      </c>
      <c r="J267" s="2">
        <f>+'Ресурсное обеспечение 27.09'!J220</f>
        <v>6.7</v>
      </c>
      <c r="K267" s="2">
        <f>+'Ресурсное обеспечение 27.09'!K220</f>
        <v>0</v>
      </c>
      <c r="L267" s="2">
        <f>+'Ресурсное обеспечение 27.09'!L220</f>
        <v>0</v>
      </c>
    </row>
    <row r="268" spans="1:12" ht="15">
      <c r="A268" s="30"/>
      <c r="B268" s="32"/>
      <c r="C268" s="44"/>
      <c r="D268" s="11" t="s">
        <v>58</v>
      </c>
      <c r="E268" s="8"/>
      <c r="F268" s="24"/>
      <c r="G268" s="24"/>
      <c r="H268" s="24"/>
      <c r="I268" s="24"/>
      <c r="J268" s="24"/>
      <c r="K268" s="24"/>
      <c r="L268" s="24"/>
    </row>
    <row r="269" spans="1:12" ht="19.5" customHeight="1">
      <c r="A269" s="52">
        <v>48</v>
      </c>
      <c r="B269" s="55" t="s">
        <v>9</v>
      </c>
      <c r="C269" s="39" t="s">
        <v>65</v>
      </c>
      <c r="D269" s="11" t="s">
        <v>45</v>
      </c>
      <c r="E269" s="8"/>
      <c r="F269" s="2">
        <f>+'Ресурсное обеспечение 27.09'!F221</f>
        <v>356</v>
      </c>
      <c r="G269" s="2">
        <f>+'Ресурсное обеспечение 27.09'!G221</f>
        <v>712</v>
      </c>
      <c r="H269" s="2">
        <f>+'Ресурсное обеспечение 27.09'!H221</f>
        <v>712</v>
      </c>
      <c r="I269" s="2">
        <f>+'Ресурсное обеспечение 27.09'!I221</f>
        <v>1081.4</v>
      </c>
      <c r="J269" s="2">
        <f>+'Ресурсное обеспечение 27.09'!J221</f>
        <v>1081.4</v>
      </c>
      <c r="K269" s="2">
        <f>+'Ресурсное обеспечение 27.09'!K221</f>
        <v>0</v>
      </c>
      <c r="L269" s="2">
        <f>+'Ресурсное обеспечение 27.09'!L221</f>
        <v>0</v>
      </c>
    </row>
    <row r="270" spans="1:12" ht="23.25" customHeight="1">
      <c r="A270" s="53"/>
      <c r="B270" s="56"/>
      <c r="C270" s="40"/>
      <c r="D270" s="11" t="s">
        <v>50</v>
      </c>
      <c r="E270" s="8"/>
      <c r="F270" s="2">
        <f>+'Ресурсное обеспечение 27.09'!F222</f>
        <v>0</v>
      </c>
      <c r="G270" s="2">
        <f>+'Ресурсное обеспечение 27.09'!G222</f>
        <v>0</v>
      </c>
      <c r="H270" s="2">
        <f>+'Ресурсное обеспечение 27.09'!H222</f>
        <v>0</v>
      </c>
      <c r="I270" s="2">
        <f>+'Ресурсное обеспечение 27.09'!I222</f>
        <v>0</v>
      </c>
      <c r="J270" s="2">
        <f>+'Ресурсное обеспечение 27.09'!J222</f>
        <v>0</v>
      </c>
      <c r="K270" s="2">
        <f>+'Ресурсное обеспечение 27.09'!K222</f>
        <v>0</v>
      </c>
      <c r="L270" s="2">
        <f>+'Ресурсное обеспечение 27.09'!L222</f>
        <v>0</v>
      </c>
    </row>
    <row r="271" spans="1:12" ht="24" customHeight="1">
      <c r="A271" s="53"/>
      <c r="B271" s="56"/>
      <c r="C271" s="40"/>
      <c r="D271" s="11" t="s">
        <v>51</v>
      </c>
      <c r="E271" s="8"/>
      <c r="F271" s="2">
        <f>+'Ресурсное обеспечение 27.09'!F223</f>
        <v>0</v>
      </c>
      <c r="G271" s="2">
        <f>+'Ресурсное обеспечение 27.09'!G223</f>
        <v>0</v>
      </c>
      <c r="H271" s="2">
        <f>+'Ресурсное обеспечение 27.09'!H223</f>
        <v>0</v>
      </c>
      <c r="I271" s="2">
        <f>+'Ресурсное обеспечение 27.09'!I223</f>
        <v>0</v>
      </c>
      <c r="J271" s="2">
        <f>+'Ресурсное обеспечение 27.09'!J223</f>
        <v>0</v>
      </c>
      <c r="K271" s="2">
        <f>+'Ресурсное обеспечение 27.09'!K223</f>
        <v>0</v>
      </c>
      <c r="L271" s="2">
        <f>+'Ресурсное обеспечение 27.09'!L223</f>
        <v>0</v>
      </c>
    </row>
    <row r="272" spans="1:12" ht="15">
      <c r="A272" s="53"/>
      <c r="B272" s="56"/>
      <c r="C272" s="40"/>
      <c r="D272" s="11" t="s">
        <v>52</v>
      </c>
      <c r="E272" s="8"/>
      <c r="F272" s="2">
        <f>+'Ресурсное обеспечение 27.09'!F224</f>
        <v>356</v>
      </c>
      <c r="G272" s="2">
        <f>+'Ресурсное обеспечение 27.09'!G224</f>
        <v>712</v>
      </c>
      <c r="H272" s="2">
        <f>+'Ресурсное обеспечение 27.09'!H224</f>
        <v>712</v>
      </c>
      <c r="I272" s="2">
        <f>+'Ресурсное обеспечение 27.09'!I224</f>
        <v>1081.4</v>
      </c>
      <c r="J272" s="2">
        <f>+'Ресурсное обеспечение 27.09'!J224</f>
        <v>1081.4</v>
      </c>
      <c r="K272" s="2">
        <f>+'Ресурсное обеспечение 27.09'!K224</f>
        <v>0</v>
      </c>
      <c r="L272" s="2">
        <f>+'Ресурсное обеспечение 27.09'!L224</f>
        <v>0</v>
      </c>
    </row>
    <row r="273" spans="1:12" ht="15">
      <c r="A273" s="30"/>
      <c r="B273" s="32"/>
      <c r="C273" s="44"/>
      <c r="D273" s="11" t="s">
        <v>58</v>
      </c>
      <c r="E273" s="8"/>
      <c r="F273" s="24"/>
      <c r="G273" s="24"/>
      <c r="H273" s="24"/>
      <c r="I273" s="24"/>
      <c r="J273" s="24"/>
      <c r="K273" s="24"/>
      <c r="L273" s="24"/>
    </row>
    <row r="274" spans="1:12" ht="14.25" customHeight="1">
      <c r="A274" s="52">
        <v>49</v>
      </c>
      <c r="B274" s="55" t="s">
        <v>10</v>
      </c>
      <c r="C274" s="39" t="s">
        <v>65</v>
      </c>
      <c r="D274" s="11" t="s">
        <v>45</v>
      </c>
      <c r="E274" s="8"/>
      <c r="F274" s="2">
        <f>+'Ресурсное обеспечение 27.09'!F225</f>
        <v>0</v>
      </c>
      <c r="G274" s="2">
        <f>+'Ресурсное обеспечение 27.09'!G225</f>
        <v>0</v>
      </c>
      <c r="H274" s="2">
        <f>+'Ресурсное обеспечение 27.09'!H225</f>
        <v>0</v>
      </c>
      <c r="I274" s="2">
        <f>+'Ресурсное обеспечение 27.09'!I225</f>
        <v>45</v>
      </c>
      <c r="J274" s="2">
        <f>+'Ресурсное обеспечение 27.09'!J225</f>
        <v>45</v>
      </c>
      <c r="K274" s="2">
        <f>+'Ресурсное обеспечение 27.09'!K225</f>
        <v>0</v>
      </c>
      <c r="L274" s="2">
        <f>+'Ресурсное обеспечение 27.09'!L225</f>
        <v>0</v>
      </c>
    </row>
    <row r="275" spans="1:12" ht="15">
      <c r="A275" s="53"/>
      <c r="B275" s="56"/>
      <c r="C275" s="40"/>
      <c r="D275" s="11" t="s">
        <v>50</v>
      </c>
      <c r="E275" s="8"/>
      <c r="F275" s="2">
        <f>+'Ресурсное обеспечение 27.09'!F226</f>
        <v>0</v>
      </c>
      <c r="G275" s="2">
        <f>+'Ресурсное обеспечение 27.09'!G226</f>
        <v>0</v>
      </c>
      <c r="H275" s="2">
        <f>+'Ресурсное обеспечение 27.09'!H226</f>
        <v>0</v>
      </c>
      <c r="I275" s="2">
        <f>+'Ресурсное обеспечение 27.09'!I226</f>
        <v>0</v>
      </c>
      <c r="J275" s="2">
        <f>+'Ресурсное обеспечение 27.09'!J226</f>
        <v>0</v>
      </c>
      <c r="K275" s="2">
        <f>+'Ресурсное обеспечение 27.09'!K226</f>
        <v>0</v>
      </c>
      <c r="L275" s="2">
        <f>+'Ресурсное обеспечение 27.09'!L226</f>
        <v>0</v>
      </c>
    </row>
    <row r="276" spans="1:12" ht="15">
      <c r="A276" s="53"/>
      <c r="B276" s="56"/>
      <c r="C276" s="40"/>
      <c r="D276" s="11" t="s">
        <v>51</v>
      </c>
      <c r="E276" s="8"/>
      <c r="F276" s="2">
        <f>+'Ресурсное обеспечение 27.09'!F227</f>
        <v>0</v>
      </c>
      <c r="G276" s="2">
        <f>+'Ресурсное обеспечение 27.09'!G227</f>
        <v>0</v>
      </c>
      <c r="H276" s="2">
        <f>+'Ресурсное обеспечение 27.09'!H227</f>
        <v>0</v>
      </c>
      <c r="I276" s="2">
        <f>+'Ресурсное обеспечение 27.09'!I227</f>
        <v>0</v>
      </c>
      <c r="J276" s="2">
        <f>+'Ресурсное обеспечение 27.09'!J227</f>
        <v>0</v>
      </c>
      <c r="K276" s="2">
        <f>+'Ресурсное обеспечение 27.09'!K227</f>
        <v>0</v>
      </c>
      <c r="L276" s="2">
        <f>+'Ресурсное обеспечение 27.09'!L227</f>
        <v>0</v>
      </c>
    </row>
    <row r="277" spans="1:12" ht="15">
      <c r="A277" s="53"/>
      <c r="B277" s="56"/>
      <c r="C277" s="40"/>
      <c r="D277" s="11" t="s">
        <v>52</v>
      </c>
      <c r="E277" s="8"/>
      <c r="F277" s="2">
        <f>+'Ресурсное обеспечение 27.09'!F228</f>
        <v>0</v>
      </c>
      <c r="G277" s="2">
        <f>+'Ресурсное обеспечение 27.09'!G228</f>
        <v>0</v>
      </c>
      <c r="H277" s="2">
        <f>+'Ресурсное обеспечение 27.09'!H228</f>
        <v>0</v>
      </c>
      <c r="I277" s="2">
        <f>+'Ресурсное обеспечение 27.09'!I228</f>
        <v>45</v>
      </c>
      <c r="J277" s="2">
        <f>+'Ресурсное обеспечение 27.09'!J228</f>
        <v>45</v>
      </c>
      <c r="K277" s="2">
        <f>+'Ресурсное обеспечение 27.09'!K228</f>
        <v>0</v>
      </c>
      <c r="L277" s="2">
        <f>+'Ресурсное обеспечение 27.09'!L228</f>
        <v>0</v>
      </c>
    </row>
    <row r="278" spans="1:12" ht="15">
      <c r="A278" s="30"/>
      <c r="B278" s="32"/>
      <c r="C278" s="44"/>
      <c r="D278" s="11" t="s">
        <v>58</v>
      </c>
      <c r="E278" s="8"/>
      <c r="F278" s="2"/>
      <c r="G278" s="2"/>
      <c r="H278" s="2"/>
      <c r="I278" s="2"/>
      <c r="J278" s="2"/>
      <c r="K278" s="2"/>
      <c r="L278" s="2"/>
    </row>
    <row r="279" spans="1:12" ht="22.5" customHeight="1">
      <c r="A279" s="52">
        <v>50</v>
      </c>
      <c r="B279" s="61" t="s">
        <v>11</v>
      </c>
      <c r="C279" s="39" t="s">
        <v>65</v>
      </c>
      <c r="D279" s="11" t="s">
        <v>45</v>
      </c>
      <c r="E279" s="8"/>
      <c r="F279" s="2">
        <f>+'Ресурсное обеспечение 27.09'!F229</f>
        <v>0</v>
      </c>
      <c r="G279" s="2">
        <f>+'Ресурсное обеспечение 27.09'!G229</f>
        <v>0</v>
      </c>
      <c r="H279" s="2">
        <f>+'Ресурсное обеспечение 27.09'!H229</f>
        <v>0</v>
      </c>
      <c r="I279" s="2">
        <f>+'Ресурсное обеспечение 27.09'!I229</f>
        <v>0</v>
      </c>
      <c r="J279" s="2">
        <f>+'Ресурсное обеспечение 27.09'!J229</f>
        <v>0</v>
      </c>
      <c r="K279" s="2">
        <f>+'Ресурсное обеспечение 27.09'!K229</f>
        <v>0</v>
      </c>
      <c r="L279" s="2">
        <f>+'Ресурсное обеспечение 27.09'!L229</f>
        <v>0</v>
      </c>
    </row>
    <row r="280" spans="1:12" ht="24" customHeight="1">
      <c r="A280" s="53"/>
      <c r="B280" s="62"/>
      <c r="C280" s="40"/>
      <c r="D280" s="11" t="s">
        <v>50</v>
      </c>
      <c r="E280" s="8"/>
      <c r="F280" s="2">
        <f>+'Ресурсное обеспечение 27.09'!F230</f>
        <v>0</v>
      </c>
      <c r="G280" s="2">
        <f>+'Ресурсное обеспечение 27.09'!G230</f>
        <v>0</v>
      </c>
      <c r="H280" s="2">
        <f>+'Ресурсное обеспечение 27.09'!H230</f>
        <v>0</v>
      </c>
      <c r="I280" s="2">
        <f>+'Ресурсное обеспечение 27.09'!I230</f>
        <v>0</v>
      </c>
      <c r="J280" s="2">
        <f>+'Ресурсное обеспечение 27.09'!J230</f>
        <v>0</v>
      </c>
      <c r="K280" s="2">
        <f>+'Ресурсное обеспечение 27.09'!K230</f>
        <v>0</v>
      </c>
      <c r="L280" s="2">
        <f>+'Ресурсное обеспечение 27.09'!L230</f>
        <v>0</v>
      </c>
    </row>
    <row r="281" spans="1:12" ht="25.5" customHeight="1">
      <c r="A281" s="53"/>
      <c r="B281" s="62"/>
      <c r="C281" s="40"/>
      <c r="D281" s="11" t="s">
        <v>51</v>
      </c>
      <c r="E281" s="8"/>
      <c r="F281" s="2">
        <f>+'Ресурсное обеспечение 27.09'!F231</f>
        <v>0</v>
      </c>
      <c r="G281" s="2">
        <f>+'Ресурсное обеспечение 27.09'!G231</f>
        <v>0</v>
      </c>
      <c r="H281" s="2">
        <f>+'Ресурсное обеспечение 27.09'!H231</f>
        <v>0</v>
      </c>
      <c r="I281" s="2">
        <f>+'Ресурсное обеспечение 27.09'!I231</f>
        <v>0</v>
      </c>
      <c r="J281" s="2">
        <f>+'Ресурсное обеспечение 27.09'!J231</f>
        <v>0</v>
      </c>
      <c r="K281" s="2">
        <f>+'Ресурсное обеспечение 27.09'!K231</f>
        <v>0</v>
      </c>
      <c r="L281" s="2">
        <f>+'Ресурсное обеспечение 27.09'!L231</f>
        <v>0</v>
      </c>
    </row>
    <row r="282" spans="1:12" ht="27.75" customHeight="1">
      <c r="A282" s="53"/>
      <c r="B282" s="62"/>
      <c r="C282" s="40"/>
      <c r="D282" s="11" t="s">
        <v>52</v>
      </c>
      <c r="E282" s="8"/>
      <c r="F282" s="2">
        <f>+'Ресурсное обеспечение 27.09'!F232</f>
        <v>0</v>
      </c>
      <c r="G282" s="2">
        <f>+'Ресурсное обеспечение 27.09'!G232</f>
        <v>0</v>
      </c>
      <c r="H282" s="2">
        <f>+'Ресурсное обеспечение 27.09'!H232</f>
        <v>0</v>
      </c>
      <c r="I282" s="2">
        <f>+'Ресурсное обеспечение 27.09'!I232</f>
        <v>0</v>
      </c>
      <c r="J282" s="2">
        <f>+'Ресурсное обеспечение 27.09'!J232</f>
        <v>0</v>
      </c>
      <c r="K282" s="2">
        <f>+'Ресурсное обеспечение 27.09'!K232</f>
        <v>0</v>
      </c>
      <c r="L282" s="2">
        <f>+'Ресурсное обеспечение 27.09'!L232</f>
        <v>0</v>
      </c>
    </row>
    <row r="283" spans="1:12" ht="15">
      <c r="A283" s="30"/>
      <c r="B283" s="63"/>
      <c r="C283" s="44"/>
      <c r="D283" s="11" t="s">
        <v>58</v>
      </c>
      <c r="E283" s="8"/>
      <c r="F283" s="2"/>
      <c r="G283" s="2"/>
      <c r="H283" s="2"/>
      <c r="I283" s="2"/>
      <c r="J283" s="2"/>
      <c r="K283" s="2"/>
      <c r="L283" s="2"/>
    </row>
    <row r="284" spans="1:12" ht="14.25" customHeight="1">
      <c r="A284" s="52">
        <v>51</v>
      </c>
      <c r="B284" s="61" t="s">
        <v>12</v>
      </c>
      <c r="C284" s="39" t="s">
        <v>65</v>
      </c>
      <c r="D284" s="11" t="s">
        <v>45</v>
      </c>
      <c r="E284" s="8"/>
      <c r="F284" s="2">
        <f>+'Ресурсное обеспечение 27.09'!F233</f>
        <v>6.7</v>
      </c>
      <c r="G284" s="2">
        <f>+'Ресурсное обеспечение 27.09'!G233</f>
        <v>6.7</v>
      </c>
      <c r="H284" s="2">
        <f>+'Ресурсное обеспечение 27.09'!H233</f>
        <v>6.7</v>
      </c>
      <c r="I284" s="2">
        <f>+'Ресурсное обеспечение 27.09'!I233</f>
        <v>6.7</v>
      </c>
      <c r="J284" s="2">
        <f>+'Ресурсное обеспечение 27.09'!J233</f>
        <v>6.7</v>
      </c>
      <c r="K284" s="2">
        <f>+'Ресурсное обеспечение 27.09'!K233</f>
        <v>0</v>
      </c>
      <c r="L284" s="2">
        <f>+'Ресурсное обеспечение 27.09'!L233</f>
        <v>0</v>
      </c>
    </row>
    <row r="285" spans="1:12" ht="21" customHeight="1">
      <c r="A285" s="53"/>
      <c r="B285" s="62"/>
      <c r="C285" s="40"/>
      <c r="D285" s="11" t="s">
        <v>50</v>
      </c>
      <c r="E285" s="8"/>
      <c r="F285" s="2">
        <f>+'Ресурсное обеспечение 27.09'!F234</f>
        <v>0</v>
      </c>
      <c r="G285" s="2">
        <f>+'Ресурсное обеспечение 27.09'!G234</f>
        <v>0</v>
      </c>
      <c r="H285" s="2">
        <f>+'Ресурсное обеспечение 27.09'!H234</f>
        <v>0</v>
      </c>
      <c r="I285" s="2">
        <f>+'Ресурсное обеспечение 27.09'!I234</f>
        <v>0</v>
      </c>
      <c r="J285" s="2">
        <f>+'Ресурсное обеспечение 27.09'!J234</f>
        <v>0</v>
      </c>
      <c r="K285" s="2">
        <f>+'Ресурсное обеспечение 27.09'!K234</f>
        <v>0</v>
      </c>
      <c r="L285" s="2">
        <f>+'Ресурсное обеспечение 27.09'!L234</f>
        <v>0</v>
      </c>
    </row>
    <row r="286" spans="1:12" ht="15">
      <c r="A286" s="53"/>
      <c r="B286" s="62"/>
      <c r="C286" s="40"/>
      <c r="D286" s="11" t="s">
        <v>51</v>
      </c>
      <c r="E286" s="8"/>
      <c r="F286" s="2">
        <f>+'Ресурсное обеспечение 27.09'!F235</f>
        <v>0</v>
      </c>
      <c r="G286" s="2">
        <f>+'Ресурсное обеспечение 27.09'!G235</f>
        <v>0</v>
      </c>
      <c r="H286" s="2">
        <f>+'Ресурсное обеспечение 27.09'!H235</f>
        <v>0</v>
      </c>
      <c r="I286" s="2">
        <f>+'Ресурсное обеспечение 27.09'!I235</f>
        <v>0</v>
      </c>
      <c r="J286" s="2">
        <f>+'Ресурсное обеспечение 27.09'!J235</f>
        <v>0</v>
      </c>
      <c r="K286" s="2">
        <f>+'Ресурсное обеспечение 27.09'!K235</f>
        <v>0</v>
      </c>
      <c r="L286" s="2">
        <f>+'Ресурсное обеспечение 27.09'!L235</f>
        <v>0</v>
      </c>
    </row>
    <row r="287" spans="1:12" ht="24" customHeight="1">
      <c r="A287" s="53"/>
      <c r="B287" s="62"/>
      <c r="C287" s="40"/>
      <c r="D287" s="11" t="s">
        <v>52</v>
      </c>
      <c r="E287" s="8"/>
      <c r="F287" s="2">
        <f>+'Ресурсное обеспечение 27.09'!F236</f>
        <v>6.7</v>
      </c>
      <c r="G287" s="2">
        <f>+'Ресурсное обеспечение 27.09'!G236</f>
        <v>6.7</v>
      </c>
      <c r="H287" s="2">
        <f>+'Ресурсное обеспечение 27.09'!H236</f>
        <v>6.7</v>
      </c>
      <c r="I287" s="2">
        <f>+'Ресурсное обеспечение 27.09'!I236</f>
        <v>6.7</v>
      </c>
      <c r="J287" s="2">
        <f>+'Ресурсное обеспечение 27.09'!J236</f>
        <v>6.7</v>
      </c>
      <c r="K287" s="2">
        <f>+'Ресурсное обеспечение 27.09'!K236</f>
        <v>0</v>
      </c>
      <c r="L287" s="2">
        <f>+'Ресурсное обеспечение 27.09'!L236</f>
        <v>0</v>
      </c>
    </row>
    <row r="288" spans="1:12" ht="15">
      <c r="A288" s="30"/>
      <c r="B288" s="63"/>
      <c r="C288" s="44"/>
      <c r="D288" s="11" t="s">
        <v>58</v>
      </c>
      <c r="E288" s="8"/>
      <c r="F288" s="24"/>
      <c r="G288" s="24"/>
      <c r="H288" s="24"/>
      <c r="I288" s="24"/>
      <c r="J288" s="24"/>
      <c r="K288" s="24"/>
      <c r="L288" s="24"/>
    </row>
    <row r="289" spans="1:12" ht="33" customHeight="1">
      <c r="A289" s="52">
        <v>52</v>
      </c>
      <c r="B289" s="55" t="s">
        <v>142</v>
      </c>
      <c r="C289" s="39" t="s">
        <v>65</v>
      </c>
      <c r="D289" s="11" t="s">
        <v>45</v>
      </c>
      <c r="E289" s="8"/>
      <c r="F289" s="24">
        <f>+'Ресурсное обеспечение 27.09'!F237</f>
        <v>60</v>
      </c>
      <c r="G289" s="24">
        <f>+'Ресурсное обеспечение 27.09'!G237</f>
        <v>0</v>
      </c>
      <c r="H289" s="24">
        <f>+'Ресурсное обеспечение 27.09'!H237</f>
        <v>0</v>
      </c>
      <c r="I289" s="24">
        <f>+'Ресурсное обеспечение 27.09'!I237</f>
        <v>315</v>
      </c>
      <c r="J289" s="24">
        <f>+'Ресурсное обеспечение 27.09'!J237</f>
        <v>315</v>
      </c>
      <c r="K289" s="24">
        <f>+'Ресурсное обеспечение 27.09'!K237</f>
        <v>0</v>
      </c>
      <c r="L289" s="24">
        <f>+'Ресурсное обеспечение 27.09'!L237</f>
        <v>0</v>
      </c>
    </row>
    <row r="290" spans="1:12" ht="39" customHeight="1">
      <c r="A290" s="53"/>
      <c r="B290" s="56"/>
      <c r="C290" s="40"/>
      <c r="D290" s="11" t="s">
        <v>50</v>
      </c>
      <c r="E290" s="8"/>
      <c r="F290" s="24">
        <f>+'Ресурсное обеспечение 27.09'!F238</f>
        <v>0</v>
      </c>
      <c r="G290" s="24">
        <f>+'Ресурсное обеспечение 27.09'!G238</f>
        <v>0</v>
      </c>
      <c r="H290" s="24">
        <f>+'Ресурсное обеспечение 27.09'!H238</f>
        <v>0</v>
      </c>
      <c r="I290" s="24">
        <f>+'Ресурсное обеспечение 27.09'!I238</f>
        <v>0</v>
      </c>
      <c r="J290" s="24">
        <f>+'Ресурсное обеспечение 27.09'!J238</f>
        <v>0</v>
      </c>
      <c r="K290" s="24">
        <f>+'Ресурсное обеспечение 27.09'!K238</f>
        <v>0</v>
      </c>
      <c r="L290" s="24">
        <f>+'Ресурсное обеспечение 27.09'!L238</f>
        <v>0</v>
      </c>
    </row>
    <row r="291" spans="1:12" ht="34.5" customHeight="1">
      <c r="A291" s="53"/>
      <c r="B291" s="56"/>
      <c r="C291" s="40"/>
      <c r="D291" s="11" t="s">
        <v>51</v>
      </c>
      <c r="E291" s="8"/>
      <c r="F291" s="24">
        <f>+'Ресурсное обеспечение 27.09'!F239</f>
        <v>0</v>
      </c>
      <c r="G291" s="24">
        <f>+'Ресурсное обеспечение 27.09'!G239</f>
        <v>0</v>
      </c>
      <c r="H291" s="24">
        <f>+'Ресурсное обеспечение 27.09'!H239</f>
        <v>0</v>
      </c>
      <c r="I291" s="24">
        <f>+'Ресурсное обеспечение 27.09'!I239</f>
        <v>0</v>
      </c>
      <c r="J291" s="24">
        <f>+'Ресурсное обеспечение 27.09'!J239</f>
        <v>0</v>
      </c>
      <c r="K291" s="24">
        <f>+'Ресурсное обеспечение 27.09'!K239</f>
        <v>0</v>
      </c>
      <c r="L291" s="24">
        <f>+'Ресурсное обеспечение 27.09'!L239</f>
        <v>0</v>
      </c>
    </row>
    <row r="292" spans="1:12" ht="25.5" customHeight="1">
      <c r="A292" s="53"/>
      <c r="B292" s="56"/>
      <c r="C292" s="40"/>
      <c r="D292" s="11" t="s">
        <v>52</v>
      </c>
      <c r="E292" s="8"/>
      <c r="F292" s="24">
        <f>+'Ресурсное обеспечение 27.09'!F240</f>
        <v>60</v>
      </c>
      <c r="G292" s="24">
        <f>+'Ресурсное обеспечение 27.09'!G240</f>
        <v>0</v>
      </c>
      <c r="H292" s="24">
        <f>+'Ресурсное обеспечение 27.09'!H240</f>
        <v>0</v>
      </c>
      <c r="I292" s="24">
        <f>+'Ресурсное обеспечение 27.09'!I240</f>
        <v>315</v>
      </c>
      <c r="J292" s="24">
        <f>+'Ресурсное обеспечение 27.09'!J240</f>
        <v>315</v>
      </c>
      <c r="K292" s="24">
        <f>+'Ресурсное обеспечение 27.09'!K240</f>
        <v>0</v>
      </c>
      <c r="L292" s="24">
        <f>+'Ресурсное обеспечение 27.09'!L240</f>
        <v>0</v>
      </c>
    </row>
    <row r="293" spans="1:12" ht="27" customHeight="1">
      <c r="A293" s="30"/>
      <c r="B293" s="57"/>
      <c r="C293" s="44"/>
      <c r="D293" s="11" t="s">
        <v>58</v>
      </c>
      <c r="E293" s="8"/>
      <c r="F293" s="24"/>
      <c r="G293" s="24"/>
      <c r="H293" s="24"/>
      <c r="I293" s="24"/>
      <c r="J293" s="24"/>
      <c r="K293" s="24"/>
      <c r="L293" s="24"/>
    </row>
    <row r="294" spans="1:12" ht="14.25" customHeight="1">
      <c r="A294" s="52">
        <v>53</v>
      </c>
      <c r="B294" s="55" t="s">
        <v>13</v>
      </c>
      <c r="C294" s="39" t="s">
        <v>65</v>
      </c>
      <c r="D294" s="11" t="s">
        <v>45</v>
      </c>
      <c r="E294" s="8"/>
      <c r="F294" s="2">
        <f>+'Ресурсное обеспечение 27.09'!F241</f>
        <v>13.4</v>
      </c>
      <c r="G294" s="2">
        <f>+'Ресурсное обеспечение 27.09'!G241</f>
        <v>13.4</v>
      </c>
      <c r="H294" s="2">
        <f>+'Ресурсное обеспечение 27.09'!H241</f>
        <v>0</v>
      </c>
      <c r="I294" s="2">
        <f>+'Ресурсное обеспечение 27.09'!I241</f>
        <v>13.4</v>
      </c>
      <c r="J294" s="2">
        <f>+'Ресурсное обеспечение 27.09'!J241</f>
        <v>13.4</v>
      </c>
      <c r="K294" s="2">
        <f>+'Ресурсное обеспечение 27.09'!K241</f>
        <v>0</v>
      </c>
      <c r="L294" s="2">
        <f>+'Ресурсное обеспечение 27.09'!L241</f>
        <v>0</v>
      </c>
    </row>
    <row r="295" spans="1:12" ht="15">
      <c r="A295" s="53"/>
      <c r="B295" s="56"/>
      <c r="C295" s="40"/>
      <c r="D295" s="11" t="s">
        <v>50</v>
      </c>
      <c r="E295" s="8"/>
      <c r="F295" s="2">
        <f>+'Ресурсное обеспечение 27.09'!F242</f>
        <v>0</v>
      </c>
      <c r="G295" s="2">
        <f>+'Ресурсное обеспечение 27.09'!G242</f>
        <v>0</v>
      </c>
      <c r="H295" s="2">
        <f>+'Ресурсное обеспечение 27.09'!H242</f>
        <v>0</v>
      </c>
      <c r="I295" s="2">
        <f>+'Ресурсное обеспечение 27.09'!I242</f>
        <v>0</v>
      </c>
      <c r="J295" s="2">
        <f>+'Ресурсное обеспечение 27.09'!J242</f>
        <v>0</v>
      </c>
      <c r="K295" s="2">
        <f>+'Ресурсное обеспечение 27.09'!K242</f>
        <v>0</v>
      </c>
      <c r="L295" s="2">
        <f>+'Ресурсное обеспечение 27.09'!L242</f>
        <v>0</v>
      </c>
    </row>
    <row r="296" spans="1:12" ht="15">
      <c r="A296" s="53"/>
      <c r="B296" s="56"/>
      <c r="C296" s="40"/>
      <c r="D296" s="11" t="s">
        <v>51</v>
      </c>
      <c r="E296" s="8"/>
      <c r="F296" s="2">
        <f>+'Ресурсное обеспечение 27.09'!F243</f>
        <v>0</v>
      </c>
      <c r="G296" s="2">
        <f>+'Ресурсное обеспечение 27.09'!G243</f>
        <v>0</v>
      </c>
      <c r="H296" s="2">
        <f>+'Ресурсное обеспечение 27.09'!H243</f>
        <v>0</v>
      </c>
      <c r="I296" s="2">
        <f>+'Ресурсное обеспечение 27.09'!I243</f>
        <v>0</v>
      </c>
      <c r="J296" s="2">
        <f>+'Ресурсное обеспечение 27.09'!J243</f>
        <v>0</v>
      </c>
      <c r="K296" s="2">
        <f>+'Ресурсное обеспечение 27.09'!K243</f>
        <v>0</v>
      </c>
      <c r="L296" s="2">
        <f>+'Ресурсное обеспечение 27.09'!L243</f>
        <v>0</v>
      </c>
    </row>
    <row r="297" spans="1:12" ht="15">
      <c r="A297" s="53"/>
      <c r="B297" s="56"/>
      <c r="C297" s="40"/>
      <c r="D297" s="11" t="s">
        <v>52</v>
      </c>
      <c r="E297" s="8"/>
      <c r="F297" s="2">
        <f>+'Ресурсное обеспечение 27.09'!F244</f>
        <v>13.4</v>
      </c>
      <c r="G297" s="2">
        <f>+'Ресурсное обеспечение 27.09'!G244</f>
        <v>13.4</v>
      </c>
      <c r="H297" s="2">
        <f>+'Ресурсное обеспечение 27.09'!H244</f>
        <v>0</v>
      </c>
      <c r="I297" s="2">
        <f>+'Ресурсное обеспечение 27.09'!I244</f>
        <v>13.4</v>
      </c>
      <c r="J297" s="2">
        <f>+'Ресурсное обеспечение 27.09'!J244</f>
        <v>13.4</v>
      </c>
      <c r="K297" s="2">
        <f>+'Ресурсное обеспечение 27.09'!K244</f>
        <v>0</v>
      </c>
      <c r="L297" s="2">
        <f>+'Ресурсное обеспечение 27.09'!L244</f>
        <v>0</v>
      </c>
    </row>
    <row r="298" spans="1:12" ht="15">
      <c r="A298" s="54"/>
      <c r="B298" s="57"/>
      <c r="C298" s="44"/>
      <c r="D298" s="11" t="s">
        <v>58</v>
      </c>
      <c r="E298" s="8"/>
      <c r="F298" s="24"/>
      <c r="G298" s="24"/>
      <c r="H298" s="24"/>
      <c r="I298" s="24"/>
      <c r="J298" s="24"/>
      <c r="K298" s="24"/>
      <c r="L298" s="24"/>
    </row>
    <row r="299" spans="1:12" ht="21" customHeight="1">
      <c r="A299" s="52">
        <v>54</v>
      </c>
      <c r="B299" s="55" t="s">
        <v>115</v>
      </c>
      <c r="C299" s="39" t="s">
        <v>65</v>
      </c>
      <c r="D299" s="11" t="s">
        <v>45</v>
      </c>
      <c r="E299" s="8"/>
      <c r="F299" s="2">
        <f>+'Ресурсное обеспечение 27.09'!F245</f>
        <v>0</v>
      </c>
      <c r="G299" s="2">
        <f>+'Ресурсное обеспечение 27.09'!G245</f>
        <v>444.4</v>
      </c>
      <c r="H299" s="2">
        <f>+'Ресурсное обеспечение 27.09'!H245</f>
        <v>671.0999999999999</v>
      </c>
      <c r="I299" s="2">
        <f>+'Ресурсное обеспечение 27.09'!I245</f>
        <v>0</v>
      </c>
      <c r="J299" s="2">
        <f>+'Ресурсное обеспечение 27.09'!J245</f>
        <v>0</v>
      </c>
      <c r="K299" s="2">
        <f>+'Ресурсное обеспечение 27.09'!K245</f>
        <v>0</v>
      </c>
      <c r="L299" s="2">
        <f>+'Ресурсное обеспечение 27.09'!L245</f>
        <v>0</v>
      </c>
    </row>
    <row r="300" spans="1:12" ht="15">
      <c r="A300" s="53"/>
      <c r="B300" s="56"/>
      <c r="C300" s="40"/>
      <c r="D300" s="11" t="s">
        <v>50</v>
      </c>
      <c r="E300" s="8"/>
      <c r="F300" s="2">
        <f>+'Ресурсное обеспечение 27.09'!F246</f>
        <v>0</v>
      </c>
      <c r="G300" s="2">
        <f>+'Ресурсное обеспечение 27.09'!G246</f>
        <v>0</v>
      </c>
      <c r="H300" s="2">
        <f>+'Ресурсное обеспечение 27.09'!H246</f>
        <v>0</v>
      </c>
      <c r="I300" s="2">
        <f>+'Ресурсное обеспечение 27.09'!I246</f>
        <v>0</v>
      </c>
      <c r="J300" s="2">
        <f>+'Ресурсное обеспечение 27.09'!J246</f>
        <v>0</v>
      </c>
      <c r="K300" s="2">
        <f>+'Ресурсное обеспечение 27.09'!K246</f>
        <v>0</v>
      </c>
      <c r="L300" s="2">
        <f>+'Ресурсное обеспечение 27.09'!L246</f>
        <v>0</v>
      </c>
    </row>
    <row r="301" spans="1:12" ht="15">
      <c r="A301" s="53"/>
      <c r="B301" s="56"/>
      <c r="C301" s="40"/>
      <c r="D301" s="11" t="s">
        <v>51</v>
      </c>
      <c r="E301" s="8"/>
      <c r="F301" s="2">
        <f>+'Ресурсное обеспечение 27.09'!F247</f>
        <v>0</v>
      </c>
      <c r="G301" s="2">
        <f>+'Ресурсное обеспечение 27.09'!G247</f>
        <v>417.7</v>
      </c>
      <c r="H301" s="2">
        <f>+'Ресурсное обеспечение 27.09'!H247</f>
        <v>630.8</v>
      </c>
      <c r="I301" s="2">
        <f>+'Ресурсное обеспечение 27.09'!I247</f>
        <v>0</v>
      </c>
      <c r="J301" s="2">
        <f>+'Ресурсное обеспечение 27.09'!J247</f>
        <v>0</v>
      </c>
      <c r="K301" s="2">
        <f>+'Ресурсное обеспечение 27.09'!K247</f>
        <v>0</v>
      </c>
      <c r="L301" s="2">
        <f>+'Ресурсное обеспечение 27.09'!L247</f>
        <v>0</v>
      </c>
    </row>
    <row r="302" spans="1:12" ht="15">
      <c r="A302" s="53"/>
      <c r="B302" s="56"/>
      <c r="C302" s="40"/>
      <c r="D302" s="11" t="s">
        <v>52</v>
      </c>
      <c r="E302" s="8"/>
      <c r="F302" s="2">
        <f>+'Ресурсное обеспечение 27.09'!F248</f>
        <v>0</v>
      </c>
      <c r="G302" s="2">
        <f>+'Ресурсное обеспечение 27.09'!G248</f>
        <v>26.7</v>
      </c>
      <c r="H302" s="2">
        <f>+'Ресурсное обеспечение 27.09'!H248</f>
        <v>40.3</v>
      </c>
      <c r="I302" s="2">
        <f>+'Ресурсное обеспечение 27.09'!I248</f>
        <v>0</v>
      </c>
      <c r="J302" s="2">
        <f>+'Ресурсное обеспечение 27.09'!J248</f>
        <v>0</v>
      </c>
      <c r="K302" s="2">
        <f>+'Ресурсное обеспечение 27.09'!K248</f>
        <v>0</v>
      </c>
      <c r="L302" s="2">
        <f>+'Ресурсное обеспечение 27.09'!L248</f>
        <v>0</v>
      </c>
    </row>
    <row r="303" spans="1:12" ht="15">
      <c r="A303" s="54"/>
      <c r="B303" s="57"/>
      <c r="C303" s="44"/>
      <c r="D303" s="11" t="s">
        <v>58</v>
      </c>
      <c r="E303" s="8"/>
      <c r="F303" s="2"/>
      <c r="G303" s="2"/>
      <c r="H303" s="2"/>
      <c r="I303" s="2"/>
      <c r="J303" s="2"/>
      <c r="K303" s="2"/>
      <c r="L303" s="2"/>
    </row>
    <row r="304" spans="1:12" ht="14.25" customHeight="1">
      <c r="A304" s="52">
        <v>55</v>
      </c>
      <c r="B304" s="37" t="s">
        <v>29</v>
      </c>
      <c r="C304" s="39" t="s">
        <v>65</v>
      </c>
      <c r="D304" s="11" t="s">
        <v>45</v>
      </c>
      <c r="E304" s="8"/>
      <c r="F304" s="2">
        <f>+'Ресурсное обеспечение 27.09'!F249</f>
        <v>3452.9</v>
      </c>
      <c r="G304" s="2">
        <f>+'Ресурсное обеспечение 27.09'!G249</f>
        <v>2261.2</v>
      </c>
      <c r="H304" s="2">
        <f>+'Ресурсное обеспечение 27.09'!H249</f>
        <v>2261.2</v>
      </c>
      <c r="I304" s="2">
        <f>+'Ресурсное обеспечение 27.09'!I249</f>
        <v>156</v>
      </c>
      <c r="J304" s="2">
        <f>+'Ресурсное обеспечение 27.09'!J249</f>
        <v>156</v>
      </c>
      <c r="K304" s="2">
        <f>+'Ресурсное обеспечение 27.09'!K249</f>
        <v>0</v>
      </c>
      <c r="L304" s="2">
        <f>+'Ресурсное обеспечение 27.09'!L249</f>
        <v>0</v>
      </c>
    </row>
    <row r="305" spans="1:12" ht="15">
      <c r="A305" s="53"/>
      <c r="B305" s="38"/>
      <c r="C305" s="40"/>
      <c r="D305" s="11" t="s">
        <v>50</v>
      </c>
      <c r="E305" s="8"/>
      <c r="F305" s="2">
        <f>+'Ресурсное обеспечение 27.09'!F250</f>
        <v>0</v>
      </c>
      <c r="G305" s="2">
        <f>+'Ресурсное обеспечение 27.09'!G250</f>
        <v>0</v>
      </c>
      <c r="H305" s="2">
        <f>+'Ресурсное обеспечение 27.09'!H250</f>
        <v>0</v>
      </c>
      <c r="I305" s="2">
        <f>+'Ресурсное обеспечение 27.09'!I250</f>
        <v>0</v>
      </c>
      <c r="J305" s="2">
        <f>+'Ресурсное обеспечение 27.09'!J250</f>
        <v>0</v>
      </c>
      <c r="K305" s="2">
        <f>+'Ресурсное обеспечение 27.09'!K250</f>
        <v>0</v>
      </c>
      <c r="L305" s="2">
        <f>+'Ресурсное обеспечение 27.09'!L250</f>
        <v>0</v>
      </c>
    </row>
    <row r="306" spans="1:12" ht="15">
      <c r="A306" s="53"/>
      <c r="B306" s="38"/>
      <c r="C306" s="40"/>
      <c r="D306" s="11" t="s">
        <v>51</v>
      </c>
      <c r="E306" s="8"/>
      <c r="F306" s="2">
        <f>+'Ресурсное обеспечение 27.09'!F251</f>
        <v>2994.6</v>
      </c>
      <c r="G306" s="2">
        <f>+'Ресурсное обеспечение 27.09'!G251</f>
        <v>1978.8</v>
      </c>
      <c r="H306" s="2">
        <f>+'Ресурсное обеспечение 27.09'!H251</f>
        <v>1978.8</v>
      </c>
      <c r="I306" s="2">
        <f>+'Ресурсное обеспечение 27.09'!I251</f>
        <v>0</v>
      </c>
      <c r="J306" s="2">
        <f>+'Ресурсное обеспечение 27.09'!J251</f>
        <v>0</v>
      </c>
      <c r="K306" s="2">
        <f>+'Ресурсное обеспечение 27.09'!K251</f>
        <v>0</v>
      </c>
      <c r="L306" s="2">
        <f>+'Ресурсное обеспечение 27.09'!L251</f>
        <v>0</v>
      </c>
    </row>
    <row r="307" spans="1:12" ht="15">
      <c r="A307" s="53"/>
      <c r="B307" s="38"/>
      <c r="C307" s="40"/>
      <c r="D307" s="11" t="s">
        <v>52</v>
      </c>
      <c r="E307" s="8"/>
      <c r="F307" s="2">
        <f>+'Ресурсное обеспечение 27.09'!F252</f>
        <v>458.3</v>
      </c>
      <c r="G307" s="2">
        <f>+'Ресурсное обеспечение 27.09'!G252</f>
        <v>282.4</v>
      </c>
      <c r="H307" s="2">
        <f>+'Ресурсное обеспечение 27.09'!H252</f>
        <v>282.4</v>
      </c>
      <c r="I307" s="2">
        <f>+'Ресурсное обеспечение 27.09'!I252</f>
        <v>156</v>
      </c>
      <c r="J307" s="2">
        <f>+'Ресурсное обеспечение 27.09'!J252</f>
        <v>156</v>
      </c>
      <c r="K307" s="2">
        <f>+'Ресурсное обеспечение 27.09'!K252</f>
        <v>0</v>
      </c>
      <c r="L307" s="2">
        <f>+'Ресурсное обеспечение 27.09'!L252</f>
        <v>0</v>
      </c>
    </row>
    <row r="308" spans="1:12" ht="15">
      <c r="A308" s="54"/>
      <c r="B308" s="45"/>
      <c r="C308" s="44"/>
      <c r="D308" s="11" t="s">
        <v>58</v>
      </c>
      <c r="E308" s="8"/>
      <c r="F308" s="2"/>
      <c r="G308" s="2"/>
      <c r="H308" s="2"/>
      <c r="I308" s="2"/>
      <c r="J308" s="2"/>
      <c r="K308" s="2"/>
      <c r="L308" s="2"/>
    </row>
    <row r="309" spans="1:12" ht="54.75" customHeight="1">
      <c r="A309" s="52">
        <v>56</v>
      </c>
      <c r="B309" s="55" t="s">
        <v>147</v>
      </c>
      <c r="C309" s="39" t="s">
        <v>65</v>
      </c>
      <c r="D309" s="11" t="s">
        <v>45</v>
      </c>
      <c r="E309" s="8"/>
      <c r="F309" s="2">
        <f>+'Ресурсное обеспечение 27.09'!F253</f>
        <v>215.8</v>
      </c>
      <c r="G309" s="2">
        <f>+'Ресурсное обеспечение 27.09'!G253</f>
        <v>156</v>
      </c>
      <c r="H309" s="2">
        <f>+'Ресурсное обеспечение 27.09'!H253</f>
        <v>156</v>
      </c>
      <c r="I309" s="2">
        <f>+'Ресурсное обеспечение 27.09'!I253</f>
        <v>156</v>
      </c>
      <c r="J309" s="2">
        <f>+'Ресурсное обеспечение 27.09'!J253</f>
        <v>156</v>
      </c>
      <c r="K309" s="2">
        <f>+'Ресурсное обеспечение 27.09'!K253</f>
        <v>0</v>
      </c>
      <c r="L309" s="2">
        <f>+'Ресурсное обеспечение 27.09'!L253</f>
        <v>0</v>
      </c>
    </row>
    <row r="310" spans="1:12" ht="48" customHeight="1">
      <c r="A310" s="53"/>
      <c r="B310" s="56"/>
      <c r="C310" s="40"/>
      <c r="D310" s="11" t="s">
        <v>50</v>
      </c>
      <c r="E310" s="8"/>
      <c r="F310" s="2">
        <f>+'Ресурсное обеспечение 27.09'!F254</f>
        <v>0</v>
      </c>
      <c r="G310" s="2">
        <f>+'Ресурсное обеспечение 27.09'!G254</f>
        <v>0</v>
      </c>
      <c r="H310" s="2">
        <f>+'Ресурсное обеспечение 27.09'!H254</f>
        <v>0</v>
      </c>
      <c r="I310" s="2">
        <f>+'Ресурсное обеспечение 27.09'!I254</f>
        <v>0</v>
      </c>
      <c r="J310" s="2">
        <f>+'Ресурсное обеспечение 27.09'!J254</f>
        <v>0</v>
      </c>
      <c r="K310" s="2">
        <f>+'Ресурсное обеспечение 27.09'!K254</f>
        <v>0</v>
      </c>
      <c r="L310" s="2">
        <f>+'Ресурсное обеспечение 27.09'!L254</f>
        <v>0</v>
      </c>
    </row>
    <row r="311" spans="1:12" ht="33.75" customHeight="1">
      <c r="A311" s="53"/>
      <c r="B311" s="56"/>
      <c r="C311" s="40"/>
      <c r="D311" s="11" t="s">
        <v>51</v>
      </c>
      <c r="E311" s="8"/>
      <c r="F311" s="2">
        <f>+'Ресурсное обеспечение 27.09'!F255</f>
        <v>0</v>
      </c>
      <c r="G311" s="2">
        <f>+'Ресурсное обеспечение 27.09'!G255</f>
        <v>0</v>
      </c>
      <c r="H311" s="2">
        <f>+'Ресурсное обеспечение 27.09'!H255</f>
        <v>0</v>
      </c>
      <c r="I311" s="2">
        <f>+'Ресурсное обеспечение 27.09'!I255</f>
        <v>0</v>
      </c>
      <c r="J311" s="2">
        <f>+'Ресурсное обеспечение 27.09'!J255</f>
        <v>0</v>
      </c>
      <c r="K311" s="2">
        <f>+'Ресурсное обеспечение 27.09'!K255</f>
        <v>0</v>
      </c>
      <c r="L311" s="2">
        <f>+'Ресурсное обеспечение 27.09'!L255</f>
        <v>0</v>
      </c>
    </row>
    <row r="312" spans="1:12" ht="24.75" customHeight="1">
      <c r="A312" s="53"/>
      <c r="B312" s="56"/>
      <c r="C312" s="40"/>
      <c r="D312" s="11" t="s">
        <v>52</v>
      </c>
      <c r="E312" s="8"/>
      <c r="F312" s="2">
        <f>+'Ресурсное обеспечение 27.09'!F256</f>
        <v>215.8</v>
      </c>
      <c r="G312" s="2">
        <f>+'Ресурсное обеспечение 27.09'!G256</f>
        <v>156</v>
      </c>
      <c r="H312" s="2">
        <f>+'Ресурсное обеспечение 27.09'!H256</f>
        <v>156</v>
      </c>
      <c r="I312" s="2">
        <f>+'Ресурсное обеспечение 27.09'!I256</f>
        <v>156</v>
      </c>
      <c r="J312" s="2">
        <f>+'Ресурсное обеспечение 27.09'!J256</f>
        <v>156</v>
      </c>
      <c r="K312" s="2">
        <f>+'Ресурсное обеспечение 27.09'!K256</f>
        <v>0</v>
      </c>
      <c r="L312" s="2">
        <f>+'Ресурсное обеспечение 27.09'!L256</f>
        <v>0</v>
      </c>
    </row>
    <row r="313" spans="1:12" ht="27" customHeight="1">
      <c r="A313" s="54"/>
      <c r="B313" s="57"/>
      <c r="C313" s="44"/>
      <c r="D313" s="11" t="s">
        <v>58</v>
      </c>
      <c r="E313" s="8"/>
      <c r="F313" s="24"/>
      <c r="G313" s="24"/>
      <c r="H313" s="24"/>
      <c r="I313" s="24"/>
      <c r="J313" s="24"/>
      <c r="K313" s="24"/>
      <c r="L313" s="24"/>
    </row>
    <row r="314" spans="1:12" ht="27" customHeight="1">
      <c r="A314" s="52">
        <v>57</v>
      </c>
      <c r="B314" s="55" t="s">
        <v>14</v>
      </c>
      <c r="C314" s="39" t="s">
        <v>65</v>
      </c>
      <c r="D314" s="11" t="s">
        <v>45</v>
      </c>
      <c r="E314" s="8"/>
      <c r="F314" s="2">
        <f>+'Ресурсное обеспечение 27.09'!F257</f>
        <v>0</v>
      </c>
      <c r="G314" s="2">
        <f>+'Ресурсное обеспечение 27.09'!G257</f>
        <v>0</v>
      </c>
      <c r="H314" s="2">
        <f>+'Ресурсное обеспечение 27.09'!H257</f>
        <v>0</v>
      </c>
      <c r="I314" s="2">
        <f>+'Ресурсное обеспечение 27.09'!I257</f>
        <v>0</v>
      </c>
      <c r="J314" s="2">
        <f>+'Ресурсное обеспечение 27.09'!J257</f>
        <v>0</v>
      </c>
      <c r="K314" s="2">
        <f>+'Ресурсное обеспечение 27.09'!K257</f>
        <v>0</v>
      </c>
      <c r="L314" s="2">
        <f>+'Ресурсное обеспечение 27.09'!L257</f>
        <v>0</v>
      </c>
    </row>
    <row r="315" spans="1:12" ht="24.75" customHeight="1">
      <c r="A315" s="53"/>
      <c r="B315" s="56"/>
      <c r="C315" s="40"/>
      <c r="D315" s="11" t="s">
        <v>50</v>
      </c>
      <c r="E315" s="8"/>
      <c r="F315" s="2">
        <f>+'Ресурсное обеспечение 27.09'!F258</f>
        <v>0</v>
      </c>
      <c r="G315" s="2">
        <f>+'Ресурсное обеспечение 27.09'!G258</f>
        <v>0</v>
      </c>
      <c r="H315" s="2">
        <f>+'Ресурсное обеспечение 27.09'!H258</f>
        <v>0</v>
      </c>
      <c r="I315" s="2">
        <f>+'Ресурсное обеспечение 27.09'!I258</f>
        <v>0</v>
      </c>
      <c r="J315" s="2">
        <f>+'Ресурсное обеспечение 27.09'!J258</f>
        <v>0</v>
      </c>
      <c r="K315" s="2">
        <f>+'Ресурсное обеспечение 27.09'!K258</f>
        <v>0</v>
      </c>
      <c r="L315" s="2">
        <f>+'Ресурсное обеспечение 27.09'!L258</f>
        <v>0</v>
      </c>
    </row>
    <row r="316" spans="1:12" ht="15">
      <c r="A316" s="53"/>
      <c r="B316" s="56"/>
      <c r="C316" s="40"/>
      <c r="D316" s="11" t="s">
        <v>51</v>
      </c>
      <c r="E316" s="8"/>
      <c r="F316" s="2">
        <f>+'Ресурсное обеспечение 27.09'!F259</f>
        <v>0</v>
      </c>
      <c r="G316" s="2">
        <f>+'Ресурсное обеспечение 27.09'!G259</f>
        <v>0</v>
      </c>
      <c r="H316" s="2">
        <f>+'Ресурсное обеспечение 27.09'!H259</f>
        <v>0</v>
      </c>
      <c r="I316" s="2">
        <f>+'Ресурсное обеспечение 27.09'!I259</f>
        <v>0</v>
      </c>
      <c r="J316" s="2">
        <f>+'Ресурсное обеспечение 27.09'!J259</f>
        <v>0</v>
      </c>
      <c r="K316" s="2">
        <f>+'Ресурсное обеспечение 27.09'!K259</f>
        <v>0</v>
      </c>
      <c r="L316" s="2">
        <f>+'Ресурсное обеспечение 27.09'!L259</f>
        <v>0</v>
      </c>
    </row>
    <row r="317" spans="1:12" ht="15">
      <c r="A317" s="53"/>
      <c r="B317" s="56"/>
      <c r="C317" s="40"/>
      <c r="D317" s="11" t="s">
        <v>52</v>
      </c>
      <c r="E317" s="8"/>
      <c r="F317" s="2">
        <f>+'Ресурсное обеспечение 27.09'!F260</f>
        <v>0</v>
      </c>
      <c r="G317" s="2">
        <f>+'Ресурсное обеспечение 27.09'!G260</f>
        <v>0</v>
      </c>
      <c r="H317" s="2">
        <f>+'Ресурсное обеспечение 27.09'!H260</f>
        <v>0</v>
      </c>
      <c r="I317" s="2">
        <f>+'Ресурсное обеспечение 27.09'!I260</f>
        <v>0</v>
      </c>
      <c r="J317" s="2">
        <f>+'Ресурсное обеспечение 27.09'!J260</f>
        <v>0</v>
      </c>
      <c r="K317" s="2">
        <f>+'Ресурсное обеспечение 27.09'!K260</f>
        <v>0</v>
      </c>
      <c r="L317" s="2">
        <f>+'Ресурсное обеспечение 27.09'!L260</f>
        <v>0</v>
      </c>
    </row>
    <row r="318" spans="1:12" ht="15">
      <c r="A318" s="54"/>
      <c r="B318" s="57"/>
      <c r="C318" s="44"/>
      <c r="D318" s="11" t="s">
        <v>58</v>
      </c>
      <c r="E318" s="8"/>
      <c r="F318" s="2"/>
      <c r="G318" s="2"/>
      <c r="H318" s="2"/>
      <c r="I318" s="2"/>
      <c r="J318" s="2"/>
      <c r="K318" s="2"/>
      <c r="L318" s="2"/>
    </row>
    <row r="319" spans="1:12" ht="22.5" customHeight="1">
      <c r="A319" s="52">
        <v>58</v>
      </c>
      <c r="B319" s="55" t="s">
        <v>152</v>
      </c>
      <c r="C319" s="39" t="s">
        <v>65</v>
      </c>
      <c r="D319" s="11" t="s">
        <v>45</v>
      </c>
      <c r="E319" s="8"/>
      <c r="F319" s="2">
        <f>+'Ресурсное обеспечение 27.09'!F261</f>
        <v>3237.1</v>
      </c>
      <c r="G319" s="2">
        <f>+'Ресурсное обеспечение 27.09'!G261</f>
        <v>2105.2</v>
      </c>
      <c r="H319" s="2">
        <f>+'Ресурсное обеспечение 27.09'!H261</f>
        <v>2105.2</v>
      </c>
      <c r="I319" s="2">
        <f>+'Ресурсное обеспечение 27.09'!I261</f>
        <v>0</v>
      </c>
      <c r="J319" s="2">
        <f>+'Ресурсное обеспечение 27.09'!J261</f>
        <v>0</v>
      </c>
      <c r="K319" s="2">
        <f>+'Ресурсное обеспечение 27.09'!K261</f>
        <v>0</v>
      </c>
      <c r="L319" s="2">
        <f>+'Ресурсное обеспечение 27.09'!L261</f>
        <v>0</v>
      </c>
    </row>
    <row r="320" spans="1:12" ht="15">
      <c r="A320" s="53"/>
      <c r="B320" s="56"/>
      <c r="C320" s="40"/>
      <c r="D320" s="11" t="s">
        <v>50</v>
      </c>
      <c r="E320" s="8"/>
      <c r="F320" s="2">
        <f>+'Ресурсное обеспечение 27.09'!F262</f>
        <v>0</v>
      </c>
      <c r="G320" s="2">
        <f>+'Ресурсное обеспечение 27.09'!G262</f>
        <v>0</v>
      </c>
      <c r="H320" s="2">
        <f>+'Ресурсное обеспечение 27.09'!H262</f>
        <v>0</v>
      </c>
      <c r="I320" s="2">
        <f>+'Ресурсное обеспечение 27.09'!I262</f>
        <v>0</v>
      </c>
      <c r="J320" s="2">
        <f>+'Ресурсное обеспечение 27.09'!J262</f>
        <v>0</v>
      </c>
      <c r="K320" s="2">
        <f>+'Ресурсное обеспечение 27.09'!K262</f>
        <v>0</v>
      </c>
      <c r="L320" s="2">
        <f>+'Ресурсное обеспечение 27.09'!L262</f>
        <v>0</v>
      </c>
    </row>
    <row r="321" spans="1:12" ht="15">
      <c r="A321" s="53"/>
      <c r="B321" s="56"/>
      <c r="C321" s="40"/>
      <c r="D321" s="11" t="s">
        <v>51</v>
      </c>
      <c r="E321" s="8"/>
      <c r="F321" s="2">
        <f>+'Ресурсное обеспечение 27.09'!F263</f>
        <v>2994.6</v>
      </c>
      <c r="G321" s="2">
        <f>+'Ресурсное обеспечение 27.09'!G263</f>
        <v>1978.8</v>
      </c>
      <c r="H321" s="2">
        <f>+'Ресурсное обеспечение 27.09'!H263</f>
        <v>1978.8</v>
      </c>
      <c r="I321" s="2">
        <f>+'Ресурсное обеспечение 27.09'!I263</f>
        <v>0</v>
      </c>
      <c r="J321" s="2">
        <f>+'Ресурсное обеспечение 27.09'!J263</f>
        <v>0</v>
      </c>
      <c r="K321" s="2">
        <f>+'Ресурсное обеспечение 27.09'!K263</f>
        <v>0</v>
      </c>
      <c r="L321" s="2">
        <f>+'Ресурсное обеспечение 27.09'!L263</f>
        <v>0</v>
      </c>
    </row>
    <row r="322" spans="1:12" ht="15">
      <c r="A322" s="53"/>
      <c r="B322" s="56"/>
      <c r="C322" s="40"/>
      <c r="D322" s="11" t="s">
        <v>52</v>
      </c>
      <c r="E322" s="8"/>
      <c r="F322" s="2">
        <f>+'Ресурсное обеспечение 27.09'!F264</f>
        <v>242.5</v>
      </c>
      <c r="G322" s="2">
        <f>+'Ресурсное обеспечение 27.09'!G264</f>
        <v>126.4</v>
      </c>
      <c r="H322" s="2">
        <f>+'Ресурсное обеспечение 27.09'!H264</f>
        <v>126.4</v>
      </c>
      <c r="I322" s="2">
        <f>+'Ресурсное обеспечение 27.09'!I264</f>
        <v>0</v>
      </c>
      <c r="J322" s="2">
        <f>+'Ресурсное обеспечение 27.09'!J264</f>
        <v>0</v>
      </c>
      <c r="K322" s="2">
        <f>+'Ресурсное обеспечение 27.09'!K264</f>
        <v>0</v>
      </c>
      <c r="L322" s="2">
        <f>+'Ресурсное обеспечение 27.09'!L264</f>
        <v>0</v>
      </c>
    </row>
    <row r="323" spans="1:12" ht="25.5" customHeight="1">
      <c r="A323" s="54"/>
      <c r="B323" s="57"/>
      <c r="C323" s="44"/>
      <c r="D323" s="11" t="s">
        <v>58</v>
      </c>
      <c r="E323" s="8"/>
      <c r="F323" s="24"/>
      <c r="G323" s="24"/>
      <c r="H323" s="24"/>
      <c r="I323" s="24"/>
      <c r="J323" s="24"/>
      <c r="K323" s="24"/>
      <c r="L323" s="24"/>
    </row>
    <row r="324" spans="1:12" ht="27.75" customHeight="1">
      <c r="A324" s="52">
        <v>59</v>
      </c>
      <c r="B324" s="55" t="s">
        <v>79</v>
      </c>
      <c r="C324" s="39" t="s">
        <v>65</v>
      </c>
      <c r="D324" s="11" t="s">
        <v>45</v>
      </c>
      <c r="E324" s="8"/>
      <c r="F324" s="2">
        <f>+'Ресурсное обеспечение 27.09'!F265</f>
        <v>0</v>
      </c>
      <c r="G324" s="2">
        <f>+'Ресурсное обеспечение 27.09'!G265</f>
        <v>0</v>
      </c>
      <c r="H324" s="2">
        <f>+'Ресурсное обеспечение 27.09'!H265</f>
        <v>0</v>
      </c>
      <c r="I324" s="2">
        <f>+'Ресурсное обеспечение 27.09'!I265</f>
        <v>0</v>
      </c>
      <c r="J324" s="2">
        <f>+'Ресурсное обеспечение 27.09'!J265</f>
        <v>0</v>
      </c>
      <c r="K324" s="2">
        <f>+'Ресурсное обеспечение 27.09'!K265</f>
        <v>0</v>
      </c>
      <c r="L324" s="2">
        <f>+'Ресурсное обеспечение 27.09'!L265</f>
        <v>0</v>
      </c>
    </row>
    <row r="325" spans="1:12" ht="27" customHeight="1">
      <c r="A325" s="53"/>
      <c r="B325" s="56"/>
      <c r="C325" s="40"/>
      <c r="D325" s="11" t="s">
        <v>50</v>
      </c>
      <c r="E325" s="8"/>
      <c r="F325" s="2">
        <f>+'Ресурсное обеспечение 27.09'!F266</f>
        <v>0</v>
      </c>
      <c r="G325" s="2">
        <f>+'Ресурсное обеспечение 27.09'!G266</f>
        <v>0</v>
      </c>
      <c r="H325" s="2">
        <f>+'Ресурсное обеспечение 27.09'!H266</f>
        <v>0</v>
      </c>
      <c r="I325" s="2">
        <f>+'Ресурсное обеспечение 27.09'!I266</f>
        <v>0</v>
      </c>
      <c r="J325" s="2">
        <f>+'Ресурсное обеспечение 27.09'!J266</f>
        <v>0</v>
      </c>
      <c r="K325" s="2">
        <f>+'Ресурсное обеспечение 27.09'!K266</f>
        <v>0</v>
      </c>
      <c r="L325" s="2">
        <f>+'Ресурсное обеспечение 27.09'!L266</f>
        <v>0</v>
      </c>
    </row>
    <row r="326" spans="1:12" ht="15">
      <c r="A326" s="53"/>
      <c r="B326" s="56"/>
      <c r="C326" s="40"/>
      <c r="D326" s="11" t="s">
        <v>51</v>
      </c>
      <c r="E326" s="8"/>
      <c r="F326" s="2">
        <f>+'Ресурсное обеспечение 27.09'!F267</f>
        <v>0</v>
      </c>
      <c r="G326" s="2">
        <f>+'Ресурсное обеспечение 27.09'!G267</f>
        <v>0</v>
      </c>
      <c r="H326" s="2">
        <f>+'Ресурсное обеспечение 27.09'!H267</f>
        <v>0</v>
      </c>
      <c r="I326" s="2">
        <f>+'Ресурсное обеспечение 27.09'!I267</f>
        <v>0</v>
      </c>
      <c r="J326" s="2">
        <f>+'Ресурсное обеспечение 27.09'!J267</f>
        <v>0</v>
      </c>
      <c r="K326" s="2">
        <f>+'Ресурсное обеспечение 27.09'!K267</f>
        <v>0</v>
      </c>
      <c r="L326" s="2">
        <f>+'Ресурсное обеспечение 27.09'!L267</f>
        <v>0</v>
      </c>
    </row>
    <row r="327" spans="1:12" ht="15">
      <c r="A327" s="53"/>
      <c r="B327" s="56"/>
      <c r="C327" s="40"/>
      <c r="D327" s="11" t="s">
        <v>52</v>
      </c>
      <c r="E327" s="8"/>
      <c r="F327" s="2">
        <f>+'Ресурсное обеспечение 27.09'!F268</f>
        <v>0</v>
      </c>
      <c r="G327" s="2">
        <f>+'Ресурсное обеспечение 27.09'!G268</f>
        <v>0</v>
      </c>
      <c r="H327" s="2">
        <f>+'Ресурсное обеспечение 27.09'!H268</f>
        <v>0</v>
      </c>
      <c r="I327" s="2">
        <f>+'Ресурсное обеспечение 27.09'!I268</f>
        <v>0</v>
      </c>
      <c r="J327" s="2">
        <f>+'Ресурсное обеспечение 27.09'!J268</f>
        <v>0</v>
      </c>
      <c r="K327" s="2">
        <f>+'Ресурсное обеспечение 27.09'!K268</f>
        <v>0</v>
      </c>
      <c r="L327" s="2">
        <f>+'Ресурсное обеспечение 27.09'!L268</f>
        <v>0</v>
      </c>
    </row>
    <row r="328" spans="1:12" ht="15">
      <c r="A328" s="54"/>
      <c r="B328" s="57"/>
      <c r="C328" s="44"/>
      <c r="D328" s="11" t="s">
        <v>58</v>
      </c>
      <c r="E328" s="8"/>
      <c r="F328" s="2"/>
      <c r="G328" s="2"/>
      <c r="H328" s="2"/>
      <c r="I328" s="2"/>
      <c r="J328" s="2"/>
      <c r="K328" s="2"/>
      <c r="L328" s="2"/>
    </row>
    <row r="329" spans="1:12" ht="21.75" customHeight="1">
      <c r="A329" s="52">
        <v>60</v>
      </c>
      <c r="B329" s="37" t="s">
        <v>28</v>
      </c>
      <c r="C329" s="39" t="s">
        <v>65</v>
      </c>
      <c r="D329" s="11" t="s">
        <v>45</v>
      </c>
      <c r="E329" s="8"/>
      <c r="F329" s="2">
        <f>+'Ресурсное обеспечение 27.09'!F269</f>
        <v>66979.2</v>
      </c>
      <c r="G329" s="2">
        <f>+'Ресурсное обеспечение 27.09'!G269</f>
        <v>0</v>
      </c>
      <c r="H329" s="2">
        <f>+'Ресурсное обеспечение 27.09'!H269</f>
        <v>0</v>
      </c>
      <c r="I329" s="2">
        <f>+'Ресурсное обеспечение 27.09'!I269</f>
        <v>0</v>
      </c>
      <c r="J329" s="2">
        <f>+'Ресурсное обеспечение 27.09'!J269</f>
        <v>0</v>
      </c>
      <c r="K329" s="2">
        <f>+'Ресурсное обеспечение 27.09'!K269</f>
        <v>0</v>
      </c>
      <c r="L329" s="2">
        <f>+'Ресурсное обеспечение 27.09'!L269</f>
        <v>0</v>
      </c>
    </row>
    <row r="330" spans="1:12" ht="15">
      <c r="A330" s="53"/>
      <c r="B330" s="38"/>
      <c r="C330" s="40"/>
      <c r="D330" s="11" t="s">
        <v>50</v>
      </c>
      <c r="E330" s="8"/>
      <c r="F330" s="2">
        <f>+'Ресурсное обеспечение 27.09'!F270</f>
        <v>45779.5</v>
      </c>
      <c r="G330" s="2">
        <f>+'Ресурсное обеспечение 27.09'!G270</f>
        <v>0</v>
      </c>
      <c r="H330" s="2">
        <f>+'Ресурсное обеспечение 27.09'!H270</f>
        <v>0</v>
      </c>
      <c r="I330" s="2">
        <f>+'Ресурсное обеспечение 27.09'!I270</f>
        <v>0</v>
      </c>
      <c r="J330" s="2">
        <f>+'Ресурсное обеспечение 27.09'!J270</f>
        <v>0</v>
      </c>
      <c r="K330" s="2">
        <f>+'Ресурсное обеспечение 27.09'!K270</f>
        <v>0</v>
      </c>
      <c r="L330" s="2">
        <f>+'Ресурсное обеспечение 27.09'!L270</f>
        <v>0</v>
      </c>
    </row>
    <row r="331" spans="1:12" ht="15">
      <c r="A331" s="53"/>
      <c r="B331" s="38"/>
      <c r="C331" s="40"/>
      <c r="D331" s="11" t="s">
        <v>51</v>
      </c>
      <c r="E331" s="8"/>
      <c r="F331" s="2">
        <f>+'Ресурсное обеспечение 27.09'!F271</f>
        <v>19715.7</v>
      </c>
      <c r="G331" s="2">
        <f>+'Ресурсное обеспечение 27.09'!G271</f>
        <v>0</v>
      </c>
      <c r="H331" s="2">
        <f>+'Ресурсное обеспечение 27.09'!H271</f>
        <v>0</v>
      </c>
      <c r="I331" s="2">
        <f>+'Ресурсное обеспечение 27.09'!I271</f>
        <v>0</v>
      </c>
      <c r="J331" s="2">
        <f>+'Ресурсное обеспечение 27.09'!J271</f>
        <v>0</v>
      </c>
      <c r="K331" s="2">
        <f>+'Ресурсное обеспечение 27.09'!K271</f>
        <v>0</v>
      </c>
      <c r="L331" s="2">
        <f>+'Ресурсное обеспечение 27.09'!L271</f>
        <v>0</v>
      </c>
    </row>
    <row r="332" spans="1:12" ht="15">
      <c r="A332" s="53"/>
      <c r="B332" s="38"/>
      <c r="C332" s="40"/>
      <c r="D332" s="11" t="s">
        <v>52</v>
      </c>
      <c r="E332" s="8"/>
      <c r="F332" s="2">
        <f>+'Ресурсное обеспечение 27.09'!F272</f>
        <v>1484</v>
      </c>
      <c r="G332" s="2">
        <f>+'Ресурсное обеспечение 27.09'!G272</f>
        <v>0</v>
      </c>
      <c r="H332" s="2">
        <f>+'Ресурсное обеспечение 27.09'!H272</f>
        <v>0</v>
      </c>
      <c r="I332" s="2">
        <f>+'Ресурсное обеспечение 27.09'!I272</f>
        <v>0</v>
      </c>
      <c r="J332" s="2">
        <f>+'Ресурсное обеспечение 27.09'!J272</f>
        <v>0</v>
      </c>
      <c r="K332" s="2">
        <f>+'Ресурсное обеспечение 27.09'!K272</f>
        <v>0</v>
      </c>
      <c r="L332" s="2">
        <f>+'Ресурсное обеспечение 27.09'!L272</f>
        <v>0</v>
      </c>
    </row>
    <row r="333" spans="1:12" ht="15">
      <c r="A333" s="54"/>
      <c r="B333" s="45"/>
      <c r="C333" s="44"/>
      <c r="D333" s="11" t="s">
        <v>58</v>
      </c>
      <c r="E333" s="8"/>
      <c r="F333" s="2">
        <f>+F338+F343</f>
        <v>0</v>
      </c>
      <c r="G333" s="2">
        <f aca="true" t="shared" si="2" ref="G333:L333">+G338+G343</f>
        <v>0</v>
      </c>
      <c r="H333" s="2">
        <f t="shared" si="2"/>
        <v>0</v>
      </c>
      <c r="I333" s="2">
        <f t="shared" si="2"/>
        <v>0</v>
      </c>
      <c r="J333" s="2">
        <f t="shared" si="2"/>
        <v>0</v>
      </c>
      <c r="K333" s="2">
        <f t="shared" si="2"/>
        <v>0</v>
      </c>
      <c r="L333" s="2">
        <f t="shared" si="2"/>
        <v>0</v>
      </c>
    </row>
    <row r="334" spans="1:12" ht="24" customHeight="1">
      <c r="A334" s="52">
        <v>61</v>
      </c>
      <c r="B334" s="55" t="s">
        <v>15</v>
      </c>
      <c r="C334" s="39" t="s">
        <v>65</v>
      </c>
      <c r="D334" s="11" t="s">
        <v>45</v>
      </c>
      <c r="E334" s="8"/>
      <c r="F334" s="2">
        <f>+'Ресурсное обеспечение 27.09'!F273</f>
        <v>0</v>
      </c>
      <c r="G334" s="2">
        <f>+'Ресурсное обеспечение 27.09'!G273</f>
        <v>0</v>
      </c>
      <c r="H334" s="2">
        <f>+'Ресурсное обеспечение 27.09'!H273</f>
        <v>0</v>
      </c>
      <c r="I334" s="2">
        <f>+'Ресурсное обеспечение 27.09'!I273</f>
        <v>0</v>
      </c>
      <c r="J334" s="2">
        <f>+'Ресурсное обеспечение 27.09'!J273</f>
        <v>0</v>
      </c>
      <c r="K334" s="2">
        <f>+'Ресурсное обеспечение 27.09'!K273</f>
        <v>0</v>
      </c>
      <c r="L334" s="2">
        <f>+'Ресурсное обеспечение 27.09'!L273</f>
        <v>0</v>
      </c>
    </row>
    <row r="335" spans="1:12" ht="15">
      <c r="A335" s="53"/>
      <c r="B335" s="56"/>
      <c r="C335" s="40"/>
      <c r="D335" s="11" t="s">
        <v>50</v>
      </c>
      <c r="E335" s="8"/>
      <c r="F335" s="2">
        <f>+'Ресурсное обеспечение 27.09'!F274</f>
        <v>0</v>
      </c>
      <c r="G335" s="2">
        <f>+'Ресурсное обеспечение 27.09'!G274</f>
        <v>0</v>
      </c>
      <c r="H335" s="2">
        <f>+'Ресурсное обеспечение 27.09'!H274</f>
        <v>0</v>
      </c>
      <c r="I335" s="2">
        <f>+'Ресурсное обеспечение 27.09'!I274</f>
        <v>0</v>
      </c>
      <c r="J335" s="2">
        <f>+'Ресурсное обеспечение 27.09'!J274</f>
        <v>0</v>
      </c>
      <c r="K335" s="2">
        <f>+'Ресурсное обеспечение 27.09'!K274</f>
        <v>0</v>
      </c>
      <c r="L335" s="2">
        <f>+'Ресурсное обеспечение 27.09'!L274</f>
        <v>0</v>
      </c>
    </row>
    <row r="336" spans="1:12" ht="15">
      <c r="A336" s="53"/>
      <c r="B336" s="56"/>
      <c r="C336" s="40"/>
      <c r="D336" s="11" t="s">
        <v>51</v>
      </c>
      <c r="E336" s="8"/>
      <c r="F336" s="2">
        <f>+'Ресурсное обеспечение 27.09'!F275</f>
        <v>0</v>
      </c>
      <c r="G336" s="2">
        <f>+'Ресурсное обеспечение 27.09'!G275</f>
        <v>0</v>
      </c>
      <c r="H336" s="2">
        <f>+'Ресурсное обеспечение 27.09'!H275</f>
        <v>0</v>
      </c>
      <c r="I336" s="2">
        <f>+'Ресурсное обеспечение 27.09'!I275</f>
        <v>0</v>
      </c>
      <c r="J336" s="2">
        <f>+'Ресурсное обеспечение 27.09'!J275</f>
        <v>0</v>
      </c>
      <c r="K336" s="2">
        <f>+'Ресурсное обеспечение 27.09'!K275</f>
        <v>0</v>
      </c>
      <c r="L336" s="2">
        <f>+'Ресурсное обеспечение 27.09'!L275</f>
        <v>0</v>
      </c>
    </row>
    <row r="337" spans="1:12" ht="15">
      <c r="A337" s="53"/>
      <c r="B337" s="56"/>
      <c r="C337" s="40"/>
      <c r="D337" s="11" t="s">
        <v>52</v>
      </c>
      <c r="E337" s="8"/>
      <c r="F337" s="2">
        <f>+'Ресурсное обеспечение 27.09'!F276</f>
        <v>0</v>
      </c>
      <c r="G337" s="2">
        <f>+'Ресурсное обеспечение 27.09'!G276</f>
        <v>0</v>
      </c>
      <c r="H337" s="2">
        <f>+'Ресурсное обеспечение 27.09'!H276</f>
        <v>0</v>
      </c>
      <c r="I337" s="2">
        <f>+'Ресурсное обеспечение 27.09'!I276</f>
        <v>0</v>
      </c>
      <c r="J337" s="2">
        <f>+'Ресурсное обеспечение 27.09'!J276</f>
        <v>0</v>
      </c>
      <c r="K337" s="2">
        <f>+'Ресурсное обеспечение 27.09'!K276</f>
        <v>0</v>
      </c>
      <c r="L337" s="2">
        <f>+'Ресурсное обеспечение 27.09'!L276</f>
        <v>0</v>
      </c>
    </row>
    <row r="338" spans="1:12" ht="15">
      <c r="A338" s="54"/>
      <c r="B338" s="57"/>
      <c r="C338" s="44"/>
      <c r="D338" s="11" t="s">
        <v>58</v>
      </c>
      <c r="E338" s="8"/>
      <c r="F338" s="2"/>
      <c r="G338" s="2"/>
      <c r="H338" s="2"/>
      <c r="I338" s="2"/>
      <c r="J338" s="2"/>
      <c r="K338" s="2"/>
      <c r="L338" s="2"/>
    </row>
    <row r="339" spans="1:12" ht="21.75" customHeight="1">
      <c r="A339" s="52">
        <v>62</v>
      </c>
      <c r="B339" s="55" t="s">
        <v>16</v>
      </c>
      <c r="C339" s="39" t="s">
        <v>74</v>
      </c>
      <c r="D339" s="11" t="s">
        <v>45</v>
      </c>
      <c r="E339" s="8"/>
      <c r="F339" s="2">
        <f>+'Ресурсное обеспечение 27.09'!F277</f>
        <v>66979.2</v>
      </c>
      <c r="G339" s="2">
        <f>+'Ресурсное обеспечение 27.09'!G277</f>
        <v>0</v>
      </c>
      <c r="H339" s="2">
        <f>+'Ресурсное обеспечение 27.09'!H277</f>
        <v>0</v>
      </c>
      <c r="I339" s="2">
        <f>+'Ресурсное обеспечение 27.09'!I277</f>
        <v>0</v>
      </c>
      <c r="J339" s="2">
        <f>+'Ресурсное обеспечение 27.09'!J277</f>
        <v>0</v>
      </c>
      <c r="K339" s="2">
        <f>+'Ресурсное обеспечение 27.09'!K277</f>
        <v>0</v>
      </c>
      <c r="L339" s="2">
        <f>+'Ресурсное обеспечение 27.09'!L277</f>
        <v>0</v>
      </c>
    </row>
    <row r="340" spans="1:12" ht="21.75" customHeight="1">
      <c r="A340" s="53"/>
      <c r="B340" s="56"/>
      <c r="C340" s="40"/>
      <c r="D340" s="11" t="s">
        <v>50</v>
      </c>
      <c r="E340" s="8"/>
      <c r="F340" s="2">
        <f>+'Ресурсное обеспечение 27.09'!F278</f>
        <v>45779.5</v>
      </c>
      <c r="G340" s="2">
        <f>+'Ресурсное обеспечение 27.09'!G278</f>
        <v>0</v>
      </c>
      <c r="H340" s="2">
        <f>+'Ресурсное обеспечение 27.09'!H278</f>
        <v>0</v>
      </c>
      <c r="I340" s="2">
        <f>+'Ресурсное обеспечение 27.09'!I278</f>
        <v>0</v>
      </c>
      <c r="J340" s="2">
        <f>+'Ресурсное обеспечение 27.09'!J278</f>
        <v>0</v>
      </c>
      <c r="K340" s="2">
        <f>+'Ресурсное обеспечение 27.09'!K278</f>
        <v>0</v>
      </c>
      <c r="L340" s="2">
        <f>+'Ресурсное обеспечение 27.09'!L278</f>
        <v>0</v>
      </c>
    </row>
    <row r="341" spans="1:12" ht="15">
      <c r="A341" s="53"/>
      <c r="B341" s="56"/>
      <c r="C341" s="40"/>
      <c r="D341" s="11" t="s">
        <v>51</v>
      </c>
      <c r="E341" s="8"/>
      <c r="F341" s="2">
        <f>+'Ресурсное обеспечение 27.09'!F279</f>
        <v>19715.7</v>
      </c>
      <c r="G341" s="2">
        <f>+'Ресурсное обеспечение 27.09'!G279</f>
        <v>0</v>
      </c>
      <c r="H341" s="2">
        <f>+'Ресурсное обеспечение 27.09'!H279</f>
        <v>0</v>
      </c>
      <c r="I341" s="2">
        <f>+'Ресурсное обеспечение 27.09'!I279</f>
        <v>0</v>
      </c>
      <c r="J341" s="2">
        <f>+'Ресурсное обеспечение 27.09'!J279</f>
        <v>0</v>
      </c>
      <c r="K341" s="2">
        <f>+'Ресурсное обеспечение 27.09'!K279</f>
        <v>0</v>
      </c>
      <c r="L341" s="2">
        <f>+'Ресурсное обеспечение 27.09'!L279</f>
        <v>0</v>
      </c>
    </row>
    <row r="342" spans="1:12" ht="15">
      <c r="A342" s="53"/>
      <c r="B342" s="56"/>
      <c r="C342" s="40"/>
      <c r="D342" s="11" t="s">
        <v>52</v>
      </c>
      <c r="E342" s="8"/>
      <c r="F342" s="2">
        <f>+'Ресурсное обеспечение 27.09'!F280</f>
        <v>1484</v>
      </c>
      <c r="G342" s="2">
        <f>+'Ресурсное обеспечение 27.09'!G280</f>
        <v>0</v>
      </c>
      <c r="H342" s="2">
        <f>+'Ресурсное обеспечение 27.09'!H280</f>
        <v>0</v>
      </c>
      <c r="I342" s="2">
        <f>+'Ресурсное обеспечение 27.09'!I280</f>
        <v>0</v>
      </c>
      <c r="J342" s="2">
        <f>+'Ресурсное обеспечение 27.09'!J280</f>
        <v>0</v>
      </c>
      <c r="K342" s="2">
        <f>+'Ресурсное обеспечение 27.09'!K280</f>
        <v>0</v>
      </c>
      <c r="L342" s="2">
        <f>+'Ресурсное обеспечение 27.09'!L280</f>
        <v>0</v>
      </c>
    </row>
    <row r="343" spans="1:12" ht="39" customHeight="1">
      <c r="A343" s="54"/>
      <c r="B343" s="57"/>
      <c r="C343" s="44"/>
      <c r="D343" s="11" t="s">
        <v>58</v>
      </c>
      <c r="E343" s="8"/>
      <c r="F343" s="2"/>
      <c r="G343" s="2"/>
      <c r="H343" s="2"/>
      <c r="I343" s="2"/>
      <c r="J343" s="2"/>
      <c r="K343" s="2"/>
      <c r="L343" s="2"/>
    </row>
    <row r="344" spans="1:12" ht="21.75" customHeight="1">
      <c r="A344" s="52">
        <v>63</v>
      </c>
      <c r="B344" s="37" t="s">
        <v>27</v>
      </c>
      <c r="C344" s="39" t="s">
        <v>65</v>
      </c>
      <c r="D344" s="11" t="s">
        <v>45</v>
      </c>
      <c r="E344" s="8"/>
      <c r="F344" s="2">
        <f>+'Ресурсное обеспечение 27.09'!F281</f>
        <v>1</v>
      </c>
      <c r="G344" s="2">
        <f>+'Ресурсное обеспечение 27.09'!G281</f>
        <v>9</v>
      </c>
      <c r="H344" s="2">
        <f>+'Ресурсное обеспечение 27.09'!H281</f>
        <v>5</v>
      </c>
      <c r="I344" s="2">
        <f>+'Ресурсное обеспечение 27.09'!I281</f>
        <v>0</v>
      </c>
      <c r="J344" s="2">
        <f>+'Ресурсное обеспечение 27.09'!J281</f>
        <v>0</v>
      </c>
      <c r="K344" s="2">
        <f>+'Ресурсное обеспечение 27.09'!K281</f>
        <v>0</v>
      </c>
      <c r="L344" s="2">
        <f>+'Ресурсное обеспечение 27.09'!L281</f>
        <v>0</v>
      </c>
    </row>
    <row r="345" spans="1:12" ht="15">
      <c r="A345" s="53"/>
      <c r="B345" s="38"/>
      <c r="C345" s="40"/>
      <c r="D345" s="11" t="s">
        <v>50</v>
      </c>
      <c r="E345" s="8"/>
      <c r="F345" s="2">
        <f>+'Ресурсное обеспечение 27.09'!F282</f>
        <v>0</v>
      </c>
      <c r="G345" s="2">
        <f>+'Ресурсное обеспечение 27.09'!G282</f>
        <v>0</v>
      </c>
      <c r="H345" s="2">
        <f>+'Ресурсное обеспечение 27.09'!H282</f>
        <v>0</v>
      </c>
      <c r="I345" s="2">
        <f>+'Ресурсное обеспечение 27.09'!I282</f>
        <v>0</v>
      </c>
      <c r="J345" s="2">
        <f>+'Ресурсное обеспечение 27.09'!J282</f>
        <v>0</v>
      </c>
      <c r="K345" s="2">
        <f>+'Ресурсное обеспечение 27.09'!K282</f>
        <v>0</v>
      </c>
      <c r="L345" s="2">
        <f>+'Ресурсное обеспечение 27.09'!L282</f>
        <v>0</v>
      </c>
    </row>
    <row r="346" spans="1:12" ht="15">
      <c r="A346" s="53"/>
      <c r="B346" s="38"/>
      <c r="C346" s="40"/>
      <c r="D346" s="11" t="s">
        <v>51</v>
      </c>
      <c r="E346" s="8"/>
      <c r="F346" s="2">
        <f>+'Ресурсное обеспечение 27.09'!F283</f>
        <v>0</v>
      </c>
      <c r="G346" s="2">
        <f>+'Ресурсное обеспечение 27.09'!G283</f>
        <v>0</v>
      </c>
      <c r="H346" s="2">
        <f>+'Ресурсное обеспечение 27.09'!H283</f>
        <v>0</v>
      </c>
      <c r="I346" s="2">
        <f>+'Ресурсное обеспечение 27.09'!I283</f>
        <v>0</v>
      </c>
      <c r="J346" s="2">
        <f>+'Ресурсное обеспечение 27.09'!J283</f>
        <v>0</v>
      </c>
      <c r="K346" s="2">
        <f>+'Ресурсное обеспечение 27.09'!K283</f>
        <v>0</v>
      </c>
      <c r="L346" s="2">
        <f>+'Ресурсное обеспечение 27.09'!L283</f>
        <v>0</v>
      </c>
    </row>
    <row r="347" spans="1:12" ht="15">
      <c r="A347" s="53"/>
      <c r="B347" s="38"/>
      <c r="C347" s="40"/>
      <c r="D347" s="11" t="s">
        <v>52</v>
      </c>
      <c r="E347" s="8"/>
      <c r="F347" s="2">
        <f>+'Ресурсное обеспечение 27.09'!F284</f>
        <v>1</v>
      </c>
      <c r="G347" s="2">
        <f>+'Ресурсное обеспечение 27.09'!G284</f>
        <v>9</v>
      </c>
      <c r="H347" s="2">
        <f>+'Ресурсное обеспечение 27.09'!H284</f>
        <v>5</v>
      </c>
      <c r="I347" s="2">
        <f>+'Ресурсное обеспечение 27.09'!I284</f>
        <v>0</v>
      </c>
      <c r="J347" s="2">
        <f>+'Ресурсное обеспечение 27.09'!J284</f>
        <v>0</v>
      </c>
      <c r="K347" s="2">
        <f>+'Ресурсное обеспечение 27.09'!K284</f>
        <v>0</v>
      </c>
      <c r="L347" s="2">
        <f>+'Ресурсное обеспечение 27.09'!L284</f>
        <v>0</v>
      </c>
    </row>
    <row r="348" spans="1:12" ht="15">
      <c r="A348" s="54"/>
      <c r="B348" s="45"/>
      <c r="C348" s="44"/>
      <c r="D348" s="11" t="s">
        <v>58</v>
      </c>
      <c r="E348" s="8"/>
      <c r="F348" s="2"/>
      <c r="G348" s="2"/>
      <c r="H348" s="2"/>
      <c r="I348" s="2"/>
      <c r="J348" s="2"/>
      <c r="K348" s="2"/>
      <c r="L348" s="2"/>
    </row>
    <row r="349" spans="1:12" ht="24" customHeight="1">
      <c r="A349" s="52">
        <v>64</v>
      </c>
      <c r="B349" s="55" t="s">
        <v>17</v>
      </c>
      <c r="C349" s="39" t="s">
        <v>65</v>
      </c>
      <c r="D349" s="11" t="s">
        <v>45</v>
      </c>
      <c r="E349" s="8"/>
      <c r="F349" s="2">
        <f>+'Ресурсное обеспечение 27.09'!F285</f>
        <v>1</v>
      </c>
      <c r="G349" s="2">
        <f>+'Ресурсное обеспечение 27.09'!G285</f>
        <v>9</v>
      </c>
      <c r="H349" s="2">
        <f>+'Ресурсное обеспечение 27.09'!H285</f>
        <v>5</v>
      </c>
      <c r="I349" s="2">
        <f>+'Ресурсное обеспечение 27.09'!I285</f>
        <v>0</v>
      </c>
      <c r="J349" s="2">
        <f>+'Ресурсное обеспечение 27.09'!J285</f>
        <v>0</v>
      </c>
      <c r="K349" s="2">
        <f>+'Ресурсное обеспечение 27.09'!K285</f>
        <v>0</v>
      </c>
      <c r="L349" s="2">
        <f>+'Ресурсное обеспечение 27.09'!L285</f>
        <v>0</v>
      </c>
    </row>
    <row r="350" spans="1:12" ht="15">
      <c r="A350" s="53"/>
      <c r="B350" s="56"/>
      <c r="C350" s="40"/>
      <c r="D350" s="11" t="s">
        <v>50</v>
      </c>
      <c r="E350" s="8"/>
      <c r="F350" s="2">
        <f>+'Ресурсное обеспечение 27.09'!F286</f>
        <v>0</v>
      </c>
      <c r="G350" s="2">
        <f>+'Ресурсное обеспечение 27.09'!G286</f>
        <v>0</v>
      </c>
      <c r="H350" s="2">
        <f>+'Ресурсное обеспечение 27.09'!H286</f>
        <v>0</v>
      </c>
      <c r="I350" s="2">
        <f>+'Ресурсное обеспечение 27.09'!I286</f>
        <v>0</v>
      </c>
      <c r="J350" s="2">
        <f>+'Ресурсное обеспечение 27.09'!J286</f>
        <v>0</v>
      </c>
      <c r="K350" s="2">
        <f>+'Ресурсное обеспечение 27.09'!K286</f>
        <v>0</v>
      </c>
      <c r="L350" s="2">
        <f>+'Ресурсное обеспечение 27.09'!L286</f>
        <v>0</v>
      </c>
    </row>
    <row r="351" spans="1:12" ht="15">
      <c r="A351" s="53"/>
      <c r="B351" s="56"/>
      <c r="C351" s="40"/>
      <c r="D351" s="11" t="s">
        <v>51</v>
      </c>
      <c r="E351" s="8"/>
      <c r="F351" s="2">
        <f>+'Ресурсное обеспечение 27.09'!F287</f>
        <v>0</v>
      </c>
      <c r="G351" s="2">
        <f>+'Ресурсное обеспечение 27.09'!G287</f>
        <v>0</v>
      </c>
      <c r="H351" s="2">
        <f>+'Ресурсное обеспечение 27.09'!H287</f>
        <v>0</v>
      </c>
      <c r="I351" s="2">
        <f>+'Ресурсное обеспечение 27.09'!I287</f>
        <v>0</v>
      </c>
      <c r="J351" s="2">
        <f>+'Ресурсное обеспечение 27.09'!J287</f>
        <v>0</v>
      </c>
      <c r="K351" s="2">
        <f>+'Ресурсное обеспечение 27.09'!K287</f>
        <v>0</v>
      </c>
      <c r="L351" s="2">
        <f>+'Ресурсное обеспечение 27.09'!L287</f>
        <v>0</v>
      </c>
    </row>
    <row r="352" spans="1:12" ht="15">
      <c r="A352" s="53"/>
      <c r="B352" s="56"/>
      <c r="C352" s="40"/>
      <c r="D352" s="11" t="s">
        <v>52</v>
      </c>
      <c r="E352" s="8"/>
      <c r="F352" s="2">
        <f>+'Ресурсное обеспечение 27.09'!F288</f>
        <v>1</v>
      </c>
      <c r="G352" s="2">
        <f>+'Ресурсное обеспечение 27.09'!G288</f>
        <v>9</v>
      </c>
      <c r="H352" s="2">
        <f>+'Ресурсное обеспечение 27.09'!H288</f>
        <v>5</v>
      </c>
      <c r="I352" s="2">
        <f>+'Ресурсное обеспечение 27.09'!I288</f>
        <v>0</v>
      </c>
      <c r="J352" s="2">
        <f>+'Ресурсное обеспечение 27.09'!J288</f>
        <v>0</v>
      </c>
      <c r="K352" s="2">
        <f>+'Ресурсное обеспечение 27.09'!K288</f>
        <v>0</v>
      </c>
      <c r="L352" s="2">
        <f>+'Ресурсное обеспечение 27.09'!L288</f>
        <v>0</v>
      </c>
    </row>
    <row r="353" spans="1:12" ht="15">
      <c r="A353" s="54"/>
      <c r="B353" s="57"/>
      <c r="C353" s="44"/>
      <c r="D353" s="11" t="s">
        <v>58</v>
      </c>
      <c r="E353" s="8"/>
      <c r="F353" s="24"/>
      <c r="G353" s="24"/>
      <c r="H353" s="24"/>
      <c r="I353" s="24"/>
      <c r="J353" s="24"/>
      <c r="K353" s="24"/>
      <c r="L353" s="24"/>
    </row>
    <row r="354" spans="1:12" ht="40.5" customHeight="1">
      <c r="A354" s="52">
        <v>65</v>
      </c>
      <c r="B354" s="55" t="s">
        <v>18</v>
      </c>
      <c r="C354" s="39" t="s">
        <v>65</v>
      </c>
      <c r="D354" s="11" t="s">
        <v>45</v>
      </c>
      <c r="E354" s="8"/>
      <c r="F354" s="2">
        <f>+'Ресурсное обеспечение 27.09'!F289</f>
        <v>0</v>
      </c>
      <c r="G354" s="2">
        <f>+'Ресурсное обеспечение 27.09'!G289</f>
        <v>0</v>
      </c>
      <c r="H354" s="2">
        <f>+'Ресурсное обеспечение 27.09'!H289</f>
        <v>0</v>
      </c>
      <c r="I354" s="2">
        <f>+'Ресурсное обеспечение 27.09'!I289</f>
        <v>0</v>
      </c>
      <c r="J354" s="2">
        <f>+'Ресурсное обеспечение 27.09'!J289</f>
        <v>0</v>
      </c>
      <c r="K354" s="2">
        <f>+'Ресурсное обеспечение 27.09'!K289</f>
        <v>0</v>
      </c>
      <c r="L354" s="2">
        <f>+'Ресурсное обеспечение 27.09'!L289</f>
        <v>0</v>
      </c>
    </row>
    <row r="355" spans="1:12" ht="39" customHeight="1">
      <c r="A355" s="53"/>
      <c r="B355" s="56"/>
      <c r="C355" s="40"/>
      <c r="D355" s="11" t="s">
        <v>50</v>
      </c>
      <c r="E355" s="8"/>
      <c r="F355" s="2">
        <f>+'Ресурсное обеспечение 27.09'!F290</f>
        <v>0</v>
      </c>
      <c r="G355" s="2">
        <f>+'Ресурсное обеспечение 27.09'!G290</f>
        <v>0</v>
      </c>
      <c r="H355" s="2">
        <f>+'Ресурсное обеспечение 27.09'!H290</f>
        <v>0</v>
      </c>
      <c r="I355" s="2">
        <f>+'Ресурсное обеспечение 27.09'!I290</f>
        <v>0</v>
      </c>
      <c r="J355" s="2">
        <f>+'Ресурсное обеспечение 27.09'!J290</f>
        <v>0</v>
      </c>
      <c r="K355" s="2">
        <f>+'Ресурсное обеспечение 27.09'!K290</f>
        <v>0</v>
      </c>
      <c r="L355" s="2">
        <f>+'Ресурсное обеспечение 27.09'!L290</f>
        <v>0</v>
      </c>
    </row>
    <row r="356" spans="1:12" ht="35.25" customHeight="1">
      <c r="A356" s="53"/>
      <c r="B356" s="56"/>
      <c r="C356" s="40"/>
      <c r="D356" s="11" t="s">
        <v>51</v>
      </c>
      <c r="E356" s="8"/>
      <c r="F356" s="2">
        <f>+'Ресурсное обеспечение 27.09'!F291</f>
        <v>0</v>
      </c>
      <c r="G356" s="2">
        <f>+'Ресурсное обеспечение 27.09'!G291</f>
        <v>0</v>
      </c>
      <c r="H356" s="2">
        <f>+'Ресурсное обеспечение 27.09'!H291</f>
        <v>0</v>
      </c>
      <c r="I356" s="2">
        <f>+'Ресурсное обеспечение 27.09'!I291</f>
        <v>0</v>
      </c>
      <c r="J356" s="2">
        <f>+'Ресурсное обеспечение 27.09'!J291</f>
        <v>0</v>
      </c>
      <c r="K356" s="2">
        <f>+'Ресурсное обеспечение 27.09'!K291</f>
        <v>0</v>
      </c>
      <c r="L356" s="2">
        <f>+'Ресурсное обеспечение 27.09'!L291</f>
        <v>0</v>
      </c>
    </row>
    <row r="357" spans="1:12" ht="36" customHeight="1">
      <c r="A357" s="53"/>
      <c r="B357" s="56"/>
      <c r="C357" s="40"/>
      <c r="D357" s="11" t="s">
        <v>52</v>
      </c>
      <c r="E357" s="8"/>
      <c r="F357" s="2">
        <f>+'Ресурсное обеспечение 27.09'!F292</f>
        <v>0</v>
      </c>
      <c r="G357" s="2">
        <f>+'Ресурсное обеспечение 27.09'!G292</f>
        <v>0</v>
      </c>
      <c r="H357" s="2">
        <f>+'Ресурсное обеспечение 27.09'!H292</f>
        <v>0</v>
      </c>
      <c r="I357" s="2">
        <f>+'Ресурсное обеспечение 27.09'!I292</f>
        <v>0</v>
      </c>
      <c r="J357" s="2">
        <f>+'Ресурсное обеспечение 27.09'!J292</f>
        <v>0</v>
      </c>
      <c r="K357" s="2">
        <f>+'Ресурсное обеспечение 27.09'!K292</f>
        <v>0</v>
      </c>
      <c r="L357" s="2">
        <f>+'Ресурсное обеспечение 27.09'!L292</f>
        <v>0</v>
      </c>
    </row>
    <row r="358" spans="1:12" ht="30.75" customHeight="1">
      <c r="A358" s="30"/>
      <c r="B358" s="57"/>
      <c r="C358" s="44"/>
      <c r="D358" s="11" t="s">
        <v>58</v>
      </c>
      <c r="E358" s="8"/>
      <c r="F358" s="2"/>
      <c r="G358" s="2"/>
      <c r="H358" s="2"/>
      <c r="I358" s="2"/>
      <c r="J358" s="2"/>
      <c r="K358" s="2"/>
      <c r="L358" s="2"/>
    </row>
    <row r="359" spans="1:12" ht="14.25" customHeight="1">
      <c r="A359" s="52">
        <v>66</v>
      </c>
      <c r="B359" s="37" t="s">
        <v>22</v>
      </c>
      <c r="C359" s="39" t="s">
        <v>65</v>
      </c>
      <c r="D359" s="11" t="s">
        <v>45</v>
      </c>
      <c r="E359" s="8"/>
      <c r="F359" s="2">
        <f>+'Ресурсное обеспечение 27.09'!F293</f>
        <v>0</v>
      </c>
      <c r="G359" s="2">
        <f>+'Ресурсное обеспечение 27.09'!G293</f>
        <v>0</v>
      </c>
      <c r="H359" s="2">
        <f>+'Ресурсное обеспечение 27.09'!H293</f>
        <v>0</v>
      </c>
      <c r="I359" s="2">
        <f>+'Ресурсное обеспечение 27.09'!I293</f>
        <v>876</v>
      </c>
      <c r="J359" s="2">
        <f>+'Ресурсное обеспечение 27.09'!J293</f>
        <v>866</v>
      </c>
      <c r="K359" s="2">
        <f>+'Ресурсное обеспечение 27.09'!K293</f>
        <v>0</v>
      </c>
      <c r="L359" s="2">
        <f>+'Ресурсное обеспечение 27.09'!L293</f>
        <v>0</v>
      </c>
    </row>
    <row r="360" spans="1:12" ht="15">
      <c r="A360" s="53"/>
      <c r="B360" s="38"/>
      <c r="C360" s="40"/>
      <c r="D360" s="11" t="s">
        <v>50</v>
      </c>
      <c r="E360" s="8"/>
      <c r="F360" s="2">
        <f>+'Ресурсное обеспечение 27.09'!F294</f>
        <v>0</v>
      </c>
      <c r="G360" s="2">
        <f>+'Ресурсное обеспечение 27.09'!G294</f>
        <v>0</v>
      </c>
      <c r="H360" s="2">
        <f>+'Ресурсное обеспечение 27.09'!H294</f>
        <v>0</v>
      </c>
      <c r="I360" s="2">
        <f>+'Ресурсное обеспечение 27.09'!I294</f>
        <v>0</v>
      </c>
      <c r="J360" s="2">
        <f>+'Ресурсное обеспечение 27.09'!J294</f>
        <v>0</v>
      </c>
      <c r="K360" s="2">
        <f>+'Ресурсное обеспечение 27.09'!K294</f>
        <v>0</v>
      </c>
      <c r="L360" s="2">
        <f>+'Ресурсное обеспечение 27.09'!L294</f>
        <v>0</v>
      </c>
    </row>
    <row r="361" spans="1:12" ht="15">
      <c r="A361" s="53"/>
      <c r="B361" s="38"/>
      <c r="C361" s="40"/>
      <c r="D361" s="11" t="s">
        <v>51</v>
      </c>
      <c r="E361" s="8"/>
      <c r="F361" s="2">
        <f>+'Ресурсное обеспечение 27.09'!F295</f>
        <v>0</v>
      </c>
      <c r="G361" s="2">
        <f>+'Ресурсное обеспечение 27.09'!G295</f>
        <v>0</v>
      </c>
      <c r="H361" s="2">
        <f>+'Ресурсное обеспечение 27.09'!H295</f>
        <v>0</v>
      </c>
      <c r="I361" s="2">
        <f>+'Ресурсное обеспечение 27.09'!I295</f>
        <v>0</v>
      </c>
      <c r="J361" s="2">
        <f>+'Ресурсное обеспечение 27.09'!J295</f>
        <v>0</v>
      </c>
      <c r="K361" s="2">
        <f>+'Ресурсное обеспечение 27.09'!K295</f>
        <v>0</v>
      </c>
      <c r="L361" s="2">
        <f>+'Ресурсное обеспечение 27.09'!L295</f>
        <v>0</v>
      </c>
    </row>
    <row r="362" spans="1:12" ht="15">
      <c r="A362" s="53"/>
      <c r="B362" s="38"/>
      <c r="C362" s="40"/>
      <c r="D362" s="11" t="s">
        <v>52</v>
      </c>
      <c r="E362" s="8"/>
      <c r="F362" s="2">
        <f>+'Ресурсное обеспечение 27.09'!F296</f>
        <v>0</v>
      </c>
      <c r="G362" s="2">
        <f>+'Ресурсное обеспечение 27.09'!G296</f>
        <v>0</v>
      </c>
      <c r="H362" s="2">
        <f>+'Ресурсное обеспечение 27.09'!H296</f>
        <v>0</v>
      </c>
      <c r="I362" s="2">
        <f>+'Ресурсное обеспечение 27.09'!I296</f>
        <v>876</v>
      </c>
      <c r="J362" s="2">
        <f>+'Ресурсное обеспечение 27.09'!J296</f>
        <v>866</v>
      </c>
      <c r="K362" s="2">
        <f>+'Ресурсное обеспечение 27.09'!K296</f>
        <v>0</v>
      </c>
      <c r="L362" s="2">
        <f>+'Ресурсное обеспечение 27.09'!L296</f>
        <v>0</v>
      </c>
    </row>
    <row r="363" spans="1:12" ht="15">
      <c r="A363" s="54"/>
      <c r="B363" s="45"/>
      <c r="C363" s="44"/>
      <c r="D363" s="11" t="s">
        <v>58</v>
      </c>
      <c r="E363" s="8"/>
      <c r="F363" s="2"/>
      <c r="G363" s="2"/>
      <c r="H363" s="2"/>
      <c r="I363" s="2"/>
      <c r="J363" s="2"/>
      <c r="K363" s="2"/>
      <c r="L363" s="2"/>
    </row>
    <row r="364" spans="1:12" ht="21" customHeight="1">
      <c r="A364" s="52">
        <v>67</v>
      </c>
      <c r="B364" s="55" t="s">
        <v>19</v>
      </c>
      <c r="C364" s="39" t="s">
        <v>65</v>
      </c>
      <c r="D364" s="11" t="s">
        <v>45</v>
      </c>
      <c r="E364" s="8"/>
      <c r="F364" s="2">
        <f>+'Ресурсное обеспечение 27.09'!F297</f>
        <v>0</v>
      </c>
      <c r="G364" s="2">
        <f>+'Ресурсное обеспечение 27.09'!G297</f>
        <v>0</v>
      </c>
      <c r="H364" s="2">
        <f>+'Ресурсное обеспечение 27.09'!H297</f>
        <v>0</v>
      </c>
      <c r="I364" s="2">
        <f>+'Ресурсное обеспечение 27.09'!I297</f>
        <v>56</v>
      </c>
      <c r="J364" s="2">
        <f>+'Ресурсное обеспечение 27.09'!J297</f>
        <v>56</v>
      </c>
      <c r="K364" s="2">
        <f>+'Ресурсное обеспечение 27.09'!K297</f>
        <v>0</v>
      </c>
      <c r="L364" s="2">
        <f>+'Ресурсное обеспечение 27.09'!L297</f>
        <v>0</v>
      </c>
    </row>
    <row r="365" spans="1:12" ht="27.75" customHeight="1">
      <c r="A365" s="53"/>
      <c r="B365" s="56"/>
      <c r="C365" s="40"/>
      <c r="D365" s="11" t="s">
        <v>50</v>
      </c>
      <c r="E365" s="8"/>
      <c r="F365" s="2">
        <f>+'Ресурсное обеспечение 27.09'!F298</f>
        <v>0</v>
      </c>
      <c r="G365" s="2">
        <f>+'Ресурсное обеспечение 27.09'!G298</f>
        <v>0</v>
      </c>
      <c r="H365" s="2">
        <f>+'Ресурсное обеспечение 27.09'!H298</f>
        <v>0</v>
      </c>
      <c r="I365" s="2">
        <f>+'Ресурсное обеспечение 27.09'!I298</f>
        <v>0</v>
      </c>
      <c r="J365" s="2">
        <f>+'Ресурсное обеспечение 27.09'!J298</f>
        <v>0</v>
      </c>
      <c r="K365" s="2">
        <f>+'Ресурсное обеспечение 27.09'!K298</f>
        <v>0</v>
      </c>
      <c r="L365" s="2">
        <f>+'Ресурсное обеспечение 27.09'!L298</f>
        <v>0</v>
      </c>
    </row>
    <row r="366" spans="1:12" ht="23.25" customHeight="1">
      <c r="A366" s="53"/>
      <c r="B366" s="56"/>
      <c r="C366" s="40"/>
      <c r="D366" s="11" t="s">
        <v>51</v>
      </c>
      <c r="E366" s="8"/>
      <c r="F366" s="2">
        <f>+'Ресурсное обеспечение 27.09'!F299</f>
        <v>0</v>
      </c>
      <c r="G366" s="2">
        <f>+'Ресурсное обеспечение 27.09'!G299</f>
        <v>0</v>
      </c>
      <c r="H366" s="2">
        <f>+'Ресурсное обеспечение 27.09'!H299</f>
        <v>0</v>
      </c>
      <c r="I366" s="2">
        <f>+'Ресурсное обеспечение 27.09'!I299</f>
        <v>0</v>
      </c>
      <c r="J366" s="2">
        <f>+'Ресурсное обеспечение 27.09'!J299</f>
        <v>0</v>
      </c>
      <c r="K366" s="2">
        <f>+'Ресурсное обеспечение 27.09'!K299</f>
        <v>0</v>
      </c>
      <c r="L366" s="2">
        <f>+'Ресурсное обеспечение 27.09'!L299</f>
        <v>0</v>
      </c>
    </row>
    <row r="367" spans="1:12" ht="24.75" customHeight="1">
      <c r="A367" s="53"/>
      <c r="B367" s="56"/>
      <c r="C367" s="40"/>
      <c r="D367" s="11" t="s">
        <v>52</v>
      </c>
      <c r="E367" s="8"/>
      <c r="F367" s="2">
        <f>+'Ресурсное обеспечение 27.09'!F300</f>
        <v>0</v>
      </c>
      <c r="G367" s="2">
        <f>+'Ресурсное обеспечение 27.09'!G300</f>
        <v>0</v>
      </c>
      <c r="H367" s="2">
        <f>+'Ресурсное обеспечение 27.09'!H300</f>
        <v>0</v>
      </c>
      <c r="I367" s="2">
        <f>+'Ресурсное обеспечение 27.09'!I300</f>
        <v>56</v>
      </c>
      <c r="J367" s="2">
        <f>+'Ресурсное обеспечение 27.09'!J300</f>
        <v>56</v>
      </c>
      <c r="K367" s="2">
        <f>+'Ресурсное обеспечение 27.09'!K300</f>
        <v>0</v>
      </c>
      <c r="L367" s="2">
        <f>+'Ресурсное обеспечение 27.09'!L300</f>
        <v>0</v>
      </c>
    </row>
    <row r="368" spans="1:12" ht="27" customHeight="1">
      <c r="A368" s="54"/>
      <c r="B368" s="57"/>
      <c r="C368" s="44"/>
      <c r="D368" s="11" t="s">
        <v>58</v>
      </c>
      <c r="E368" s="8"/>
      <c r="F368" s="2"/>
      <c r="G368" s="2"/>
      <c r="H368" s="2"/>
      <c r="I368" s="2"/>
      <c r="J368" s="2"/>
      <c r="K368" s="2"/>
      <c r="L368" s="2"/>
    </row>
    <row r="369" spans="1:12" ht="23.25" customHeight="1">
      <c r="A369" s="52">
        <v>68</v>
      </c>
      <c r="B369" s="55" t="s">
        <v>21</v>
      </c>
      <c r="C369" s="39" t="s">
        <v>65</v>
      </c>
      <c r="D369" s="11" t="s">
        <v>45</v>
      </c>
      <c r="E369" s="8"/>
      <c r="F369" s="2">
        <f>+'Ресурсное обеспечение 27.09'!F301</f>
        <v>0</v>
      </c>
      <c r="G369" s="2">
        <f>+'Ресурсное обеспечение 27.09'!G301</f>
        <v>0</v>
      </c>
      <c r="H369" s="2">
        <f>+'Ресурсное обеспечение 27.09'!H301</f>
        <v>0</v>
      </c>
      <c r="I369" s="2">
        <f>+'Ресурсное обеспечение 27.09'!I301</f>
        <v>300</v>
      </c>
      <c r="J369" s="2">
        <f>+'Ресурсное обеспечение 27.09'!J301</f>
        <v>580</v>
      </c>
      <c r="K369" s="2">
        <f>+'Ресурсное обеспечение 27.09'!K301</f>
        <v>0</v>
      </c>
      <c r="L369" s="2">
        <f>+'Ресурсное обеспечение 27.09'!L301</f>
        <v>0</v>
      </c>
    </row>
    <row r="370" spans="1:12" ht="27" customHeight="1">
      <c r="A370" s="53"/>
      <c r="B370" s="56"/>
      <c r="C370" s="40"/>
      <c r="D370" s="11" t="s">
        <v>50</v>
      </c>
      <c r="E370" s="8"/>
      <c r="F370" s="2">
        <f>+'Ресурсное обеспечение 27.09'!F302</f>
        <v>0</v>
      </c>
      <c r="G370" s="2">
        <f>+'Ресурсное обеспечение 27.09'!G302</f>
        <v>0</v>
      </c>
      <c r="H370" s="2">
        <f>+'Ресурсное обеспечение 27.09'!H302</f>
        <v>0</v>
      </c>
      <c r="I370" s="2">
        <f>+'Ресурсное обеспечение 27.09'!I302</f>
        <v>0</v>
      </c>
      <c r="J370" s="2">
        <f>+'Ресурсное обеспечение 27.09'!J302</f>
        <v>0</v>
      </c>
      <c r="K370" s="2">
        <f>+'Ресурсное обеспечение 27.09'!K302</f>
        <v>0</v>
      </c>
      <c r="L370" s="2">
        <f>+'Ресурсное обеспечение 27.09'!L302</f>
        <v>0</v>
      </c>
    </row>
    <row r="371" spans="1:12" ht="27" customHeight="1">
      <c r="A371" s="53"/>
      <c r="B371" s="56"/>
      <c r="C371" s="40"/>
      <c r="D371" s="11" t="s">
        <v>51</v>
      </c>
      <c r="E371" s="8"/>
      <c r="F371" s="2">
        <f>+'Ресурсное обеспечение 27.09'!F303</f>
        <v>0</v>
      </c>
      <c r="G371" s="2">
        <f>+'Ресурсное обеспечение 27.09'!G303</f>
        <v>0</v>
      </c>
      <c r="H371" s="2">
        <f>+'Ресурсное обеспечение 27.09'!H303</f>
        <v>0</v>
      </c>
      <c r="I371" s="2">
        <f>+'Ресурсное обеспечение 27.09'!I303</f>
        <v>0</v>
      </c>
      <c r="J371" s="2">
        <f>+'Ресурсное обеспечение 27.09'!J303</f>
        <v>0</v>
      </c>
      <c r="K371" s="2">
        <f>+'Ресурсное обеспечение 27.09'!K303</f>
        <v>0</v>
      </c>
      <c r="L371" s="2">
        <f>+'Ресурсное обеспечение 27.09'!L303</f>
        <v>0</v>
      </c>
    </row>
    <row r="372" spans="1:12" ht="28.5" customHeight="1">
      <c r="A372" s="53"/>
      <c r="B372" s="56"/>
      <c r="C372" s="40"/>
      <c r="D372" s="11" t="s">
        <v>52</v>
      </c>
      <c r="E372" s="8"/>
      <c r="F372" s="2">
        <f>+'Ресурсное обеспечение 27.09'!F304</f>
        <v>0</v>
      </c>
      <c r="G372" s="2">
        <f>+'Ресурсное обеспечение 27.09'!G304</f>
        <v>0</v>
      </c>
      <c r="H372" s="2">
        <f>+'Ресурсное обеспечение 27.09'!H304</f>
        <v>0</v>
      </c>
      <c r="I372" s="2">
        <f>+'Ресурсное обеспечение 27.09'!I304</f>
        <v>300</v>
      </c>
      <c r="J372" s="2">
        <f>+'Ресурсное обеспечение 27.09'!J304</f>
        <v>580</v>
      </c>
      <c r="K372" s="2">
        <f>+'Ресурсное обеспечение 27.09'!K304</f>
        <v>0</v>
      </c>
      <c r="L372" s="2">
        <f>+'Ресурсное обеспечение 27.09'!L304</f>
        <v>0</v>
      </c>
    </row>
    <row r="373" spans="1:12" ht="25.5" customHeight="1">
      <c r="A373" s="54"/>
      <c r="B373" s="57"/>
      <c r="C373" s="44"/>
      <c r="D373" s="11" t="s">
        <v>58</v>
      </c>
      <c r="E373" s="8"/>
      <c r="F373" s="2"/>
      <c r="G373" s="2"/>
      <c r="H373" s="2"/>
      <c r="I373" s="2"/>
      <c r="J373" s="2"/>
      <c r="K373" s="2"/>
      <c r="L373" s="2"/>
    </row>
    <row r="374" spans="1:12" ht="23.25" customHeight="1">
      <c r="A374" s="52">
        <v>69</v>
      </c>
      <c r="B374" s="55" t="s">
        <v>20</v>
      </c>
      <c r="C374" s="39" t="s">
        <v>65</v>
      </c>
      <c r="D374" s="11" t="s">
        <v>45</v>
      </c>
      <c r="E374" s="8"/>
      <c r="F374" s="2">
        <f>+'Ресурсное обеспечение 27.09'!F305</f>
        <v>0</v>
      </c>
      <c r="G374" s="2">
        <f>+'Ресурсное обеспечение 27.09'!G305</f>
        <v>0</v>
      </c>
      <c r="H374" s="2">
        <f>+'Ресурсное обеспечение 27.09'!H305</f>
        <v>0</v>
      </c>
      <c r="I374" s="2">
        <f>+'Ресурсное обеспечение 27.09'!I305</f>
        <v>520</v>
      </c>
      <c r="J374" s="2">
        <f>+'Ресурсное обеспечение 27.09'!J305</f>
        <v>230</v>
      </c>
      <c r="K374" s="2">
        <f>+'Ресурсное обеспечение 27.09'!K305</f>
        <v>0</v>
      </c>
      <c r="L374" s="2">
        <f>+'Ресурсное обеспечение 27.09'!L305</f>
        <v>0</v>
      </c>
    </row>
    <row r="375" spans="1:12" ht="27" customHeight="1">
      <c r="A375" s="53"/>
      <c r="B375" s="56"/>
      <c r="C375" s="40"/>
      <c r="D375" s="11" t="s">
        <v>50</v>
      </c>
      <c r="E375" s="8"/>
      <c r="F375" s="2">
        <f>+'Ресурсное обеспечение 27.09'!F306</f>
        <v>0</v>
      </c>
      <c r="G375" s="2">
        <f>+'Ресурсное обеспечение 27.09'!G306</f>
        <v>0</v>
      </c>
      <c r="H375" s="2">
        <f>+'Ресурсное обеспечение 27.09'!H306</f>
        <v>0</v>
      </c>
      <c r="I375" s="2">
        <f>+'Ресурсное обеспечение 27.09'!I306</f>
        <v>0</v>
      </c>
      <c r="J375" s="2">
        <f>+'Ресурсное обеспечение 27.09'!J306</f>
        <v>0</v>
      </c>
      <c r="K375" s="2">
        <f>+'Ресурсное обеспечение 27.09'!K306</f>
        <v>0</v>
      </c>
      <c r="L375" s="2">
        <f>+'Ресурсное обеспечение 27.09'!L306</f>
        <v>0</v>
      </c>
    </row>
    <row r="376" spans="1:12" ht="27" customHeight="1">
      <c r="A376" s="53"/>
      <c r="B376" s="56"/>
      <c r="C376" s="40"/>
      <c r="D376" s="11" t="s">
        <v>51</v>
      </c>
      <c r="E376" s="8"/>
      <c r="F376" s="2">
        <f>+'Ресурсное обеспечение 27.09'!F307</f>
        <v>0</v>
      </c>
      <c r="G376" s="2">
        <f>+'Ресурсное обеспечение 27.09'!G307</f>
        <v>0</v>
      </c>
      <c r="H376" s="2">
        <f>+'Ресурсное обеспечение 27.09'!H307</f>
        <v>0</v>
      </c>
      <c r="I376" s="2">
        <f>+'Ресурсное обеспечение 27.09'!I307</f>
        <v>0</v>
      </c>
      <c r="J376" s="2">
        <f>+'Ресурсное обеспечение 27.09'!J307</f>
        <v>0</v>
      </c>
      <c r="K376" s="2">
        <f>+'Ресурсное обеспечение 27.09'!K307</f>
        <v>0</v>
      </c>
      <c r="L376" s="2">
        <f>+'Ресурсное обеспечение 27.09'!L307</f>
        <v>0</v>
      </c>
    </row>
    <row r="377" spans="1:12" ht="15">
      <c r="A377" s="53"/>
      <c r="B377" s="56"/>
      <c r="C377" s="40"/>
      <c r="D377" s="11" t="s">
        <v>52</v>
      </c>
      <c r="E377" s="8"/>
      <c r="F377" s="2">
        <f>+'Ресурсное обеспечение 27.09'!F308</f>
        <v>0</v>
      </c>
      <c r="G377" s="2">
        <f>+'Ресурсное обеспечение 27.09'!G308</f>
        <v>0</v>
      </c>
      <c r="H377" s="2">
        <f>+'Ресурсное обеспечение 27.09'!H308</f>
        <v>0</v>
      </c>
      <c r="I377" s="2">
        <f>+'Ресурсное обеспечение 27.09'!I308</f>
        <v>520</v>
      </c>
      <c r="J377" s="2">
        <f>+'Ресурсное обеспечение 27.09'!J308</f>
        <v>230</v>
      </c>
      <c r="K377" s="2">
        <f>+'Ресурсное обеспечение 27.09'!K308</f>
        <v>0</v>
      </c>
      <c r="L377" s="2">
        <f>+'Ресурсное обеспечение 27.09'!L308</f>
        <v>0</v>
      </c>
    </row>
    <row r="378" spans="1:12" ht="15">
      <c r="A378" s="54"/>
      <c r="B378" s="57"/>
      <c r="C378" s="44"/>
      <c r="D378" s="11" t="s">
        <v>58</v>
      </c>
      <c r="E378" s="8"/>
      <c r="F378" s="2"/>
      <c r="G378" s="2"/>
      <c r="H378" s="2"/>
      <c r="I378" s="2"/>
      <c r="J378" s="2"/>
      <c r="K378" s="2"/>
      <c r="L378" s="2"/>
    </row>
    <row r="379" spans="1:12" ht="14.25" customHeight="1">
      <c r="A379" s="52">
        <v>70</v>
      </c>
      <c r="B379" s="37" t="s">
        <v>23</v>
      </c>
      <c r="C379" s="39" t="s">
        <v>65</v>
      </c>
      <c r="D379" s="11" t="s">
        <v>45</v>
      </c>
      <c r="E379" s="8"/>
      <c r="F379" s="2">
        <f>+'Ресурсное обеспечение 27.09'!F309</f>
        <v>0</v>
      </c>
      <c r="G379" s="2">
        <f>+'Ресурсное обеспечение 27.09'!G309</f>
        <v>0</v>
      </c>
      <c r="H379" s="2">
        <f>+'Ресурсное обеспечение 27.09'!H309</f>
        <v>0</v>
      </c>
      <c r="I379" s="2">
        <f>+'Ресурсное обеспечение 27.09'!I309</f>
        <v>0</v>
      </c>
      <c r="J379" s="2">
        <f>+'Ресурсное обеспечение 27.09'!J309</f>
        <v>0</v>
      </c>
      <c r="K379" s="2">
        <f>+'Ресурсное обеспечение 27.09'!K309</f>
        <v>0</v>
      </c>
      <c r="L379" s="2">
        <f>+'Ресурсное обеспечение 27.09'!L309</f>
        <v>0</v>
      </c>
    </row>
    <row r="380" spans="1:12" ht="15">
      <c r="A380" s="53"/>
      <c r="B380" s="38"/>
      <c r="C380" s="40"/>
      <c r="D380" s="11" t="s">
        <v>50</v>
      </c>
      <c r="E380" s="8"/>
      <c r="F380" s="2">
        <f>+'Ресурсное обеспечение 27.09'!F310</f>
        <v>0</v>
      </c>
      <c r="G380" s="2">
        <f>+'Ресурсное обеспечение 27.09'!G310</f>
        <v>0</v>
      </c>
      <c r="H380" s="2">
        <f>+'Ресурсное обеспечение 27.09'!H310</f>
        <v>0</v>
      </c>
      <c r="I380" s="2">
        <f>+'Ресурсное обеспечение 27.09'!I310</f>
        <v>0</v>
      </c>
      <c r="J380" s="2">
        <f>+'Ресурсное обеспечение 27.09'!J310</f>
        <v>0</v>
      </c>
      <c r="K380" s="2">
        <f>+'Ресурсное обеспечение 27.09'!K310</f>
        <v>0</v>
      </c>
      <c r="L380" s="2">
        <f>+'Ресурсное обеспечение 27.09'!L310</f>
        <v>0</v>
      </c>
    </row>
    <row r="381" spans="1:12" ht="15">
      <c r="A381" s="53"/>
      <c r="B381" s="38"/>
      <c r="C381" s="40"/>
      <c r="D381" s="11" t="s">
        <v>51</v>
      </c>
      <c r="E381" s="8"/>
      <c r="F381" s="2">
        <f>+'Ресурсное обеспечение 27.09'!F311</f>
        <v>0</v>
      </c>
      <c r="G381" s="2">
        <f>+'Ресурсное обеспечение 27.09'!G311</f>
        <v>0</v>
      </c>
      <c r="H381" s="2">
        <f>+'Ресурсное обеспечение 27.09'!H311</f>
        <v>0</v>
      </c>
      <c r="I381" s="2">
        <f>+'Ресурсное обеспечение 27.09'!I311</f>
        <v>0</v>
      </c>
      <c r="J381" s="2">
        <f>+'Ресурсное обеспечение 27.09'!J311</f>
        <v>0</v>
      </c>
      <c r="K381" s="2">
        <f>+'Ресурсное обеспечение 27.09'!K311</f>
        <v>0</v>
      </c>
      <c r="L381" s="2">
        <f>+'Ресурсное обеспечение 27.09'!L311</f>
        <v>0</v>
      </c>
    </row>
    <row r="382" spans="1:12" ht="15">
      <c r="A382" s="53"/>
      <c r="B382" s="38"/>
      <c r="C382" s="40"/>
      <c r="D382" s="11" t="s">
        <v>52</v>
      </c>
      <c r="E382" s="8"/>
      <c r="F382" s="2">
        <f>+'Ресурсное обеспечение 27.09'!F312</f>
        <v>0</v>
      </c>
      <c r="G382" s="2">
        <f>+'Ресурсное обеспечение 27.09'!G312</f>
        <v>0</v>
      </c>
      <c r="H382" s="2">
        <f>+'Ресурсное обеспечение 27.09'!H312</f>
        <v>0</v>
      </c>
      <c r="I382" s="2">
        <f>+'Ресурсное обеспечение 27.09'!I312</f>
        <v>0</v>
      </c>
      <c r="J382" s="2">
        <f>+'Ресурсное обеспечение 27.09'!J312</f>
        <v>0</v>
      </c>
      <c r="K382" s="2">
        <f>+'Ресурсное обеспечение 27.09'!K312</f>
        <v>0</v>
      </c>
      <c r="L382" s="2">
        <f>+'Ресурсное обеспечение 27.09'!L312</f>
        <v>0</v>
      </c>
    </row>
    <row r="383" spans="1:12" ht="15">
      <c r="A383" s="54"/>
      <c r="B383" s="45"/>
      <c r="C383" s="44"/>
      <c r="D383" s="11" t="s">
        <v>58</v>
      </c>
      <c r="E383" s="8"/>
      <c r="F383" s="2"/>
      <c r="G383" s="2"/>
      <c r="H383" s="2"/>
      <c r="I383" s="2"/>
      <c r="J383" s="2"/>
      <c r="K383" s="2"/>
      <c r="L383" s="2"/>
    </row>
    <row r="384" spans="1:12" ht="14.25" customHeight="1">
      <c r="A384" s="52">
        <v>71</v>
      </c>
      <c r="B384" s="55" t="s">
        <v>24</v>
      </c>
      <c r="C384" s="39" t="s">
        <v>65</v>
      </c>
      <c r="D384" s="11" t="s">
        <v>45</v>
      </c>
      <c r="E384" s="8"/>
      <c r="F384" s="2">
        <f>+'Ресурсное обеспечение 27.09'!F313</f>
        <v>0</v>
      </c>
      <c r="G384" s="2">
        <f>+'Ресурсное обеспечение 27.09'!G313</f>
        <v>0</v>
      </c>
      <c r="H384" s="2">
        <f>+'Ресурсное обеспечение 27.09'!H313</f>
        <v>0</v>
      </c>
      <c r="I384" s="2">
        <f>+'Ресурсное обеспечение 27.09'!I313</f>
        <v>0</v>
      </c>
      <c r="J384" s="2">
        <f>+'Ресурсное обеспечение 27.09'!J313</f>
        <v>0</v>
      </c>
      <c r="K384" s="2">
        <f>+'Ресурсное обеспечение 27.09'!K313</f>
        <v>0</v>
      </c>
      <c r="L384" s="2">
        <f>+'Ресурсное обеспечение 27.09'!L313</f>
        <v>0</v>
      </c>
    </row>
    <row r="385" spans="1:12" ht="15">
      <c r="A385" s="53"/>
      <c r="B385" s="56"/>
      <c r="C385" s="40"/>
      <c r="D385" s="11" t="s">
        <v>50</v>
      </c>
      <c r="E385" s="8"/>
      <c r="F385" s="2">
        <f>+'Ресурсное обеспечение 27.09'!F314</f>
        <v>0</v>
      </c>
      <c r="G385" s="2">
        <f>+'Ресурсное обеспечение 27.09'!G314</f>
        <v>0</v>
      </c>
      <c r="H385" s="2">
        <f>+'Ресурсное обеспечение 27.09'!H314</f>
        <v>0</v>
      </c>
      <c r="I385" s="2">
        <f>+'Ресурсное обеспечение 27.09'!I314</f>
        <v>0</v>
      </c>
      <c r="J385" s="2">
        <f>+'Ресурсное обеспечение 27.09'!J314</f>
        <v>0</v>
      </c>
      <c r="K385" s="2">
        <f>+'Ресурсное обеспечение 27.09'!K314</f>
        <v>0</v>
      </c>
      <c r="L385" s="2">
        <f>+'Ресурсное обеспечение 27.09'!L314</f>
        <v>0</v>
      </c>
    </row>
    <row r="386" spans="1:12" ht="15">
      <c r="A386" s="53"/>
      <c r="B386" s="56"/>
      <c r="C386" s="40"/>
      <c r="D386" s="11" t="s">
        <v>51</v>
      </c>
      <c r="E386" s="8"/>
      <c r="F386" s="2">
        <f>+'Ресурсное обеспечение 27.09'!F315</f>
        <v>0</v>
      </c>
      <c r="G386" s="2">
        <f>+'Ресурсное обеспечение 27.09'!G315</f>
        <v>0</v>
      </c>
      <c r="H386" s="2">
        <f>+'Ресурсное обеспечение 27.09'!H315</f>
        <v>0</v>
      </c>
      <c r="I386" s="2">
        <f>+'Ресурсное обеспечение 27.09'!I315</f>
        <v>0</v>
      </c>
      <c r="J386" s="2">
        <f>+'Ресурсное обеспечение 27.09'!J315</f>
        <v>0</v>
      </c>
      <c r="K386" s="2">
        <f>+'Ресурсное обеспечение 27.09'!K315</f>
        <v>0</v>
      </c>
      <c r="L386" s="2">
        <f>+'Ресурсное обеспечение 27.09'!L315</f>
        <v>0</v>
      </c>
    </row>
    <row r="387" spans="1:12" ht="15">
      <c r="A387" s="53"/>
      <c r="B387" s="56"/>
      <c r="C387" s="40"/>
      <c r="D387" s="11" t="s">
        <v>52</v>
      </c>
      <c r="E387" s="8"/>
      <c r="F387" s="2">
        <f>+'Ресурсное обеспечение 27.09'!F316</f>
        <v>0</v>
      </c>
      <c r="G387" s="2">
        <f>+'Ресурсное обеспечение 27.09'!G316</f>
        <v>0</v>
      </c>
      <c r="H387" s="2">
        <f>+'Ресурсное обеспечение 27.09'!H316</f>
        <v>0</v>
      </c>
      <c r="I387" s="2">
        <f>+'Ресурсное обеспечение 27.09'!I316</f>
        <v>0</v>
      </c>
      <c r="J387" s="2">
        <f>+'Ресурсное обеспечение 27.09'!J316</f>
        <v>0</v>
      </c>
      <c r="K387" s="2">
        <f>+'Ресурсное обеспечение 27.09'!K316</f>
        <v>0</v>
      </c>
      <c r="L387" s="2">
        <f>+'Ресурсное обеспечение 27.09'!L316</f>
        <v>0</v>
      </c>
    </row>
    <row r="388" spans="1:12" ht="15">
      <c r="A388" s="54"/>
      <c r="B388" s="57"/>
      <c r="C388" s="44"/>
      <c r="D388" s="11" t="s">
        <v>58</v>
      </c>
      <c r="E388" s="8"/>
      <c r="F388" s="2"/>
      <c r="G388" s="2"/>
      <c r="H388" s="2"/>
      <c r="I388" s="2"/>
      <c r="J388" s="2"/>
      <c r="K388" s="2"/>
      <c r="L388" s="2"/>
    </row>
    <row r="389" spans="1:12" ht="14.25" customHeight="1">
      <c r="A389" s="52">
        <v>72</v>
      </c>
      <c r="B389" s="37" t="s">
        <v>26</v>
      </c>
      <c r="C389" s="39" t="s">
        <v>65</v>
      </c>
      <c r="D389" s="11" t="s">
        <v>45</v>
      </c>
      <c r="E389" s="8"/>
      <c r="F389" s="2">
        <f>+'Ресурсное обеспечение 27.09'!F317</f>
        <v>0</v>
      </c>
      <c r="G389" s="2">
        <f>+'Ресурсное обеспечение 27.09'!G317</f>
        <v>0</v>
      </c>
      <c r="H389" s="2">
        <f>+'Ресурсное обеспечение 27.09'!H317</f>
        <v>0</v>
      </c>
      <c r="I389" s="2">
        <f>+'Ресурсное обеспечение 27.09'!I317</f>
        <v>0</v>
      </c>
      <c r="J389" s="2">
        <f>+'Ресурсное обеспечение 27.09'!J317</f>
        <v>0</v>
      </c>
      <c r="K389" s="2">
        <f>+'Ресурсное обеспечение 27.09'!K317</f>
        <v>0</v>
      </c>
      <c r="L389" s="2">
        <f>+'Ресурсное обеспечение 27.09'!L317</f>
        <v>0</v>
      </c>
    </row>
    <row r="390" spans="1:12" ht="15">
      <c r="A390" s="53"/>
      <c r="B390" s="38"/>
      <c r="C390" s="40"/>
      <c r="D390" s="11" t="s">
        <v>50</v>
      </c>
      <c r="E390" s="8"/>
      <c r="F390" s="2">
        <f>+'Ресурсное обеспечение 27.09'!F318</f>
        <v>0</v>
      </c>
      <c r="G390" s="2">
        <f>+'Ресурсное обеспечение 27.09'!G318</f>
        <v>0</v>
      </c>
      <c r="H390" s="2">
        <f>+'Ресурсное обеспечение 27.09'!H318</f>
        <v>0</v>
      </c>
      <c r="I390" s="2">
        <f>+'Ресурсное обеспечение 27.09'!I318</f>
        <v>0</v>
      </c>
      <c r="J390" s="2">
        <f>+'Ресурсное обеспечение 27.09'!J318</f>
        <v>0</v>
      </c>
      <c r="K390" s="2">
        <f>+'Ресурсное обеспечение 27.09'!K318</f>
        <v>0</v>
      </c>
      <c r="L390" s="2">
        <f>+'Ресурсное обеспечение 27.09'!L318</f>
        <v>0</v>
      </c>
    </row>
    <row r="391" spans="1:12" ht="15">
      <c r="A391" s="53"/>
      <c r="B391" s="38"/>
      <c r="C391" s="40"/>
      <c r="D391" s="11" t="s">
        <v>51</v>
      </c>
      <c r="E391" s="8"/>
      <c r="F391" s="2">
        <f>+'Ресурсное обеспечение 27.09'!F319</f>
        <v>0</v>
      </c>
      <c r="G391" s="2">
        <f>+'Ресурсное обеспечение 27.09'!G319</f>
        <v>0</v>
      </c>
      <c r="H391" s="2">
        <f>+'Ресурсное обеспечение 27.09'!H319</f>
        <v>0</v>
      </c>
      <c r="I391" s="2">
        <f>+'Ресурсное обеспечение 27.09'!I319</f>
        <v>0</v>
      </c>
      <c r="J391" s="2">
        <f>+'Ресурсное обеспечение 27.09'!J319</f>
        <v>0</v>
      </c>
      <c r="K391" s="2">
        <f>+'Ресурсное обеспечение 27.09'!K319</f>
        <v>0</v>
      </c>
      <c r="L391" s="2">
        <f>+'Ресурсное обеспечение 27.09'!L319</f>
        <v>0</v>
      </c>
    </row>
    <row r="392" spans="1:12" ht="15">
      <c r="A392" s="53"/>
      <c r="B392" s="38"/>
      <c r="C392" s="40"/>
      <c r="D392" s="11" t="s">
        <v>52</v>
      </c>
      <c r="E392" s="8"/>
      <c r="F392" s="2">
        <f>+'Ресурсное обеспечение 27.09'!F320</f>
        <v>0</v>
      </c>
      <c r="G392" s="2">
        <f>+'Ресурсное обеспечение 27.09'!G320</f>
        <v>0</v>
      </c>
      <c r="H392" s="2">
        <f>+'Ресурсное обеспечение 27.09'!H320</f>
        <v>0</v>
      </c>
      <c r="I392" s="2">
        <f>+'Ресурсное обеспечение 27.09'!I320</f>
        <v>0</v>
      </c>
      <c r="J392" s="2">
        <f>+'Ресурсное обеспечение 27.09'!J320</f>
        <v>0</v>
      </c>
      <c r="K392" s="2">
        <f>+'Ресурсное обеспечение 27.09'!K320</f>
        <v>0</v>
      </c>
      <c r="L392" s="2">
        <f>+'Ресурсное обеспечение 27.09'!L320</f>
        <v>0</v>
      </c>
    </row>
    <row r="393" spans="1:12" ht="15">
      <c r="A393" s="30"/>
      <c r="B393" s="45"/>
      <c r="C393" s="44"/>
      <c r="D393" s="11" t="s">
        <v>58</v>
      </c>
      <c r="E393" s="8"/>
      <c r="F393" s="2"/>
      <c r="G393" s="2"/>
      <c r="H393" s="2"/>
      <c r="I393" s="2"/>
      <c r="J393" s="2"/>
      <c r="K393" s="2"/>
      <c r="L393" s="2"/>
    </row>
    <row r="394" spans="1:12" ht="27" customHeight="1">
      <c r="A394" s="52">
        <v>73</v>
      </c>
      <c r="B394" s="55" t="s">
        <v>25</v>
      </c>
      <c r="C394" s="39" t="s">
        <v>65</v>
      </c>
      <c r="D394" s="11" t="s">
        <v>45</v>
      </c>
      <c r="E394" s="8"/>
      <c r="F394" s="2">
        <f>+'Ресурсное обеспечение 27.09'!F321</f>
        <v>0</v>
      </c>
      <c r="G394" s="2">
        <f>+'Ресурсное обеспечение 27.09'!G321</f>
        <v>0</v>
      </c>
      <c r="H394" s="2">
        <f>+'Ресурсное обеспечение 27.09'!H321</f>
        <v>0</v>
      </c>
      <c r="I394" s="2">
        <f>+'Ресурсное обеспечение 27.09'!I321</f>
        <v>0</v>
      </c>
      <c r="J394" s="2">
        <f>+'Ресурсное обеспечение 27.09'!J321</f>
        <v>0</v>
      </c>
      <c r="K394" s="2">
        <f>+'Ресурсное обеспечение 27.09'!K321</f>
        <v>0</v>
      </c>
      <c r="L394" s="2">
        <f>+'Ресурсное обеспечение 27.09'!L321</f>
        <v>0</v>
      </c>
    </row>
    <row r="395" spans="1:12" ht="28.5" customHeight="1">
      <c r="A395" s="53"/>
      <c r="B395" s="56"/>
      <c r="C395" s="40"/>
      <c r="D395" s="11" t="s">
        <v>50</v>
      </c>
      <c r="E395" s="8"/>
      <c r="F395" s="2">
        <f>+'Ресурсное обеспечение 27.09'!F322</f>
        <v>0</v>
      </c>
      <c r="G395" s="2">
        <f>+'Ресурсное обеспечение 27.09'!G322</f>
        <v>0</v>
      </c>
      <c r="H395" s="2">
        <f>+'Ресурсное обеспечение 27.09'!H322</f>
        <v>0</v>
      </c>
      <c r="I395" s="2">
        <f>+'Ресурсное обеспечение 27.09'!I322</f>
        <v>0</v>
      </c>
      <c r="J395" s="2">
        <f>+'Ресурсное обеспечение 27.09'!J322</f>
        <v>0</v>
      </c>
      <c r="K395" s="2">
        <f>+'Ресурсное обеспечение 27.09'!K322</f>
        <v>0</v>
      </c>
      <c r="L395" s="2">
        <f>+'Ресурсное обеспечение 27.09'!L322</f>
        <v>0</v>
      </c>
    </row>
    <row r="396" spans="1:12" ht="30" customHeight="1">
      <c r="A396" s="53"/>
      <c r="B396" s="56"/>
      <c r="C396" s="40"/>
      <c r="D396" s="11" t="s">
        <v>51</v>
      </c>
      <c r="E396" s="8"/>
      <c r="F396" s="2">
        <f>+'Ресурсное обеспечение 27.09'!F323</f>
        <v>0</v>
      </c>
      <c r="G396" s="2">
        <f>+'Ресурсное обеспечение 27.09'!G323</f>
        <v>0</v>
      </c>
      <c r="H396" s="2">
        <f>+'Ресурсное обеспечение 27.09'!H323</f>
        <v>0</v>
      </c>
      <c r="I396" s="2">
        <f>+'Ресурсное обеспечение 27.09'!I323</f>
        <v>0</v>
      </c>
      <c r="J396" s="2">
        <f>+'Ресурсное обеспечение 27.09'!J323</f>
        <v>0</v>
      </c>
      <c r="K396" s="2">
        <f>+'Ресурсное обеспечение 27.09'!K323</f>
        <v>0</v>
      </c>
      <c r="L396" s="2">
        <f>+'Ресурсное обеспечение 27.09'!L323</f>
        <v>0</v>
      </c>
    </row>
    <row r="397" spans="1:12" ht="25.5" customHeight="1">
      <c r="A397" s="53"/>
      <c r="B397" s="56"/>
      <c r="C397" s="40"/>
      <c r="D397" s="11" t="s">
        <v>52</v>
      </c>
      <c r="E397" s="8"/>
      <c r="F397" s="2">
        <f>+'Ресурсное обеспечение 27.09'!F324</f>
        <v>0</v>
      </c>
      <c r="G397" s="2">
        <f>+'Ресурсное обеспечение 27.09'!G324</f>
        <v>0</v>
      </c>
      <c r="H397" s="2">
        <f>+'Ресурсное обеспечение 27.09'!H324</f>
        <v>0</v>
      </c>
      <c r="I397" s="2">
        <f>+'Ресурсное обеспечение 27.09'!I324</f>
        <v>0</v>
      </c>
      <c r="J397" s="2">
        <f>+'Ресурсное обеспечение 27.09'!J324</f>
        <v>0</v>
      </c>
      <c r="K397" s="2">
        <f>+'Ресурсное обеспечение 27.09'!K324</f>
        <v>0</v>
      </c>
      <c r="L397" s="2">
        <f>+'Ресурсное обеспечение 27.09'!L324</f>
        <v>0</v>
      </c>
    </row>
    <row r="398" spans="1:12" ht="15">
      <c r="A398" s="54"/>
      <c r="B398" s="57"/>
      <c r="C398" s="44"/>
      <c r="D398" s="11" t="s">
        <v>58</v>
      </c>
      <c r="E398" s="8"/>
      <c r="F398" s="2"/>
      <c r="G398" s="2"/>
      <c r="H398" s="2"/>
      <c r="I398" s="2"/>
      <c r="J398" s="2"/>
      <c r="K398" s="2"/>
      <c r="L398" s="2"/>
    </row>
    <row r="399" spans="1:12" ht="29.25" customHeight="1">
      <c r="A399" s="52">
        <v>74</v>
      </c>
      <c r="B399" s="37" t="s">
        <v>156</v>
      </c>
      <c r="C399" s="39" t="s">
        <v>65</v>
      </c>
      <c r="D399" s="11" t="s">
        <v>45</v>
      </c>
      <c r="E399" s="8"/>
      <c r="F399" s="2">
        <f>+'Ресурсное обеспечение 27.09'!F325</f>
        <v>12400</v>
      </c>
      <c r="G399" s="2">
        <f>+'Ресурсное обеспечение 27.09'!G325</f>
        <v>0</v>
      </c>
      <c r="H399" s="2">
        <f>+'Ресурсное обеспечение 27.09'!H325</f>
        <v>0</v>
      </c>
      <c r="I399" s="2">
        <f>+'Ресурсное обеспечение 27.09'!I325</f>
        <v>0</v>
      </c>
      <c r="J399" s="2">
        <f>+'Ресурсное обеспечение 27.09'!J325</f>
        <v>0</v>
      </c>
      <c r="K399" s="2">
        <f>+'Ресурсное обеспечение 27.09'!K325</f>
        <v>0</v>
      </c>
      <c r="L399" s="2">
        <f>+'Ресурсное обеспечение 27.09'!L325</f>
        <v>0</v>
      </c>
    </row>
    <row r="400" spans="1:12" ht="15">
      <c r="A400" s="53"/>
      <c r="B400" s="38"/>
      <c r="C400" s="40"/>
      <c r="D400" s="11" t="s">
        <v>50</v>
      </c>
      <c r="E400" s="8"/>
      <c r="F400" s="2">
        <f>+'Ресурсное обеспечение 27.09'!F326</f>
        <v>9208.2</v>
      </c>
      <c r="G400" s="2">
        <f>+'Ресурсное обеспечение 27.09'!G326</f>
        <v>0</v>
      </c>
      <c r="H400" s="2">
        <f>+'Ресурсное обеспечение 27.09'!H326</f>
        <v>0</v>
      </c>
      <c r="I400" s="2">
        <f>+'Ресурсное обеспечение 27.09'!I326</f>
        <v>0</v>
      </c>
      <c r="J400" s="2">
        <f>+'Ресурсное обеспечение 27.09'!J326</f>
        <v>0</v>
      </c>
      <c r="K400" s="2">
        <f>+'Ресурсное обеспечение 27.09'!K326</f>
        <v>0</v>
      </c>
      <c r="L400" s="2">
        <f>+'Ресурсное обеспечение 27.09'!L326</f>
        <v>0</v>
      </c>
    </row>
    <row r="401" spans="1:12" ht="22.5" customHeight="1">
      <c r="A401" s="53"/>
      <c r="B401" s="38"/>
      <c r="C401" s="40"/>
      <c r="D401" s="11" t="s">
        <v>51</v>
      </c>
      <c r="E401" s="8"/>
      <c r="F401" s="2">
        <f>+'Ресурсное обеспечение 27.09'!F327</f>
        <v>2447.8</v>
      </c>
      <c r="G401" s="2">
        <f>+'Ресурсное обеспечение 27.09'!G327</f>
        <v>0</v>
      </c>
      <c r="H401" s="2">
        <f>+'Ресурсное обеспечение 27.09'!H327</f>
        <v>0</v>
      </c>
      <c r="I401" s="2">
        <f>+'Ресурсное обеспечение 27.09'!I327</f>
        <v>0</v>
      </c>
      <c r="J401" s="2">
        <f>+'Ресурсное обеспечение 27.09'!J327</f>
        <v>0</v>
      </c>
      <c r="K401" s="2">
        <f>+'Ресурсное обеспечение 27.09'!K327</f>
        <v>0</v>
      </c>
      <c r="L401" s="2">
        <f>+'Ресурсное обеспечение 27.09'!L327</f>
        <v>0</v>
      </c>
    </row>
    <row r="402" spans="1:12" ht="15">
      <c r="A402" s="53"/>
      <c r="B402" s="38"/>
      <c r="C402" s="40"/>
      <c r="D402" s="11" t="s">
        <v>52</v>
      </c>
      <c r="E402" s="8"/>
      <c r="F402" s="2">
        <f>+'Ресурсное обеспечение 27.09'!F328</f>
        <v>744</v>
      </c>
      <c r="G402" s="2">
        <f>+'Ресурсное обеспечение 27.09'!G328</f>
        <v>0</v>
      </c>
      <c r="H402" s="2">
        <f>+'Ресурсное обеспечение 27.09'!H328</f>
        <v>0</v>
      </c>
      <c r="I402" s="2">
        <f>+'Ресурсное обеспечение 27.09'!I328</f>
        <v>0</v>
      </c>
      <c r="J402" s="2">
        <f>+'Ресурсное обеспечение 27.09'!J328</f>
        <v>0</v>
      </c>
      <c r="K402" s="2">
        <f>+'Ресурсное обеспечение 27.09'!K328</f>
        <v>0</v>
      </c>
      <c r="L402" s="2">
        <f>+'Ресурсное обеспечение 27.09'!L328</f>
        <v>0</v>
      </c>
    </row>
    <row r="403" spans="1:12" ht="21" customHeight="1">
      <c r="A403" s="53"/>
      <c r="B403" s="45"/>
      <c r="C403" s="44"/>
      <c r="D403" s="11" t="s">
        <v>58</v>
      </c>
      <c r="E403" s="8"/>
      <c r="F403" s="12"/>
      <c r="G403" s="12"/>
      <c r="H403" s="12"/>
      <c r="I403" s="12"/>
      <c r="J403" s="12"/>
      <c r="K403" s="12"/>
      <c r="L403" s="12"/>
    </row>
    <row r="404" spans="1:12" ht="37.5" customHeight="1">
      <c r="A404" s="53">
        <v>75</v>
      </c>
      <c r="B404" s="37" t="s">
        <v>155</v>
      </c>
      <c r="C404" s="39" t="s">
        <v>65</v>
      </c>
      <c r="D404" s="11" t="s">
        <v>45</v>
      </c>
      <c r="E404" s="8"/>
      <c r="F404" s="2">
        <f>+'Ресурсное обеспечение 27.09'!F329</f>
        <v>12400</v>
      </c>
      <c r="G404" s="2">
        <f>+'Ресурсное обеспечение 27.09'!G329</f>
        <v>0</v>
      </c>
      <c r="H404" s="2">
        <f>+'Ресурсное обеспечение 27.09'!H329</f>
        <v>0</v>
      </c>
      <c r="I404" s="2">
        <f>+'Ресурсное обеспечение 27.09'!I329</f>
        <v>0</v>
      </c>
      <c r="J404" s="2">
        <f>+'Ресурсное обеспечение 27.09'!J329</f>
        <v>0</v>
      </c>
      <c r="K404" s="2">
        <f>+'Ресурсное обеспечение 27.09'!K329</f>
        <v>0</v>
      </c>
      <c r="L404" s="2">
        <f>+'Ресурсное обеспечение 27.09'!L329</f>
        <v>0</v>
      </c>
    </row>
    <row r="405" spans="1:12" ht="15">
      <c r="A405" s="53"/>
      <c r="B405" s="38"/>
      <c r="C405" s="40"/>
      <c r="D405" s="11" t="s">
        <v>50</v>
      </c>
      <c r="E405" s="8"/>
      <c r="F405" s="2">
        <f>+'Ресурсное обеспечение 27.09'!F330</f>
        <v>9208.2</v>
      </c>
      <c r="G405" s="2">
        <f>+'Ресурсное обеспечение 27.09'!G330</f>
        <v>0</v>
      </c>
      <c r="H405" s="2">
        <f>+'Ресурсное обеспечение 27.09'!H330</f>
        <v>0</v>
      </c>
      <c r="I405" s="2">
        <f>+'Ресурсное обеспечение 27.09'!I330</f>
        <v>0</v>
      </c>
      <c r="J405" s="2">
        <f>+'Ресурсное обеспечение 27.09'!J330</f>
        <v>0</v>
      </c>
      <c r="K405" s="2">
        <f>+'Ресурсное обеспечение 27.09'!K330</f>
        <v>0</v>
      </c>
      <c r="L405" s="2">
        <f>+'Ресурсное обеспечение 27.09'!L330</f>
        <v>0</v>
      </c>
    </row>
    <row r="406" spans="1:12" ht="15">
      <c r="A406" s="53"/>
      <c r="B406" s="38"/>
      <c r="C406" s="40"/>
      <c r="D406" s="11" t="s">
        <v>51</v>
      </c>
      <c r="E406" s="8"/>
      <c r="F406" s="2">
        <f>+'Ресурсное обеспечение 27.09'!F331</f>
        <v>2447.8</v>
      </c>
      <c r="G406" s="2">
        <f>+'Ресурсное обеспечение 27.09'!G331</f>
        <v>0</v>
      </c>
      <c r="H406" s="2">
        <f>+'Ресурсное обеспечение 27.09'!H331</f>
        <v>0</v>
      </c>
      <c r="I406" s="2">
        <f>+'Ресурсное обеспечение 27.09'!I331</f>
        <v>0</v>
      </c>
      <c r="J406" s="2">
        <f>+'Ресурсное обеспечение 27.09'!J331</f>
        <v>0</v>
      </c>
      <c r="K406" s="2">
        <f>+'Ресурсное обеспечение 27.09'!K331</f>
        <v>0</v>
      </c>
      <c r="L406" s="2">
        <f>+'Ресурсное обеспечение 27.09'!L331</f>
        <v>0</v>
      </c>
    </row>
    <row r="407" spans="1:12" ht="15">
      <c r="A407" s="53"/>
      <c r="B407" s="38"/>
      <c r="C407" s="40"/>
      <c r="D407" s="11" t="s">
        <v>52</v>
      </c>
      <c r="E407" s="8"/>
      <c r="F407" s="2">
        <f>+'Ресурсное обеспечение 27.09'!F332</f>
        <v>744</v>
      </c>
      <c r="G407" s="2">
        <f>+'Ресурсное обеспечение 27.09'!G332</f>
        <v>0</v>
      </c>
      <c r="H407" s="2">
        <f>+'Ресурсное обеспечение 27.09'!H332</f>
        <v>0</v>
      </c>
      <c r="I407" s="2">
        <f>+'Ресурсное обеспечение 27.09'!I332</f>
        <v>0</v>
      </c>
      <c r="J407" s="2">
        <f>+'Ресурсное обеспечение 27.09'!J332</f>
        <v>0</v>
      </c>
      <c r="K407" s="2">
        <f>+'Ресурсное обеспечение 27.09'!K332</f>
        <v>0</v>
      </c>
      <c r="L407" s="2">
        <f>+'Ресурсное обеспечение 27.09'!L332</f>
        <v>0</v>
      </c>
    </row>
    <row r="408" spans="1:12" ht="15">
      <c r="A408" s="54"/>
      <c r="B408" s="45"/>
      <c r="C408" s="44"/>
      <c r="D408" s="11" t="s">
        <v>58</v>
      </c>
      <c r="E408" s="8"/>
      <c r="F408" s="2">
        <f>+F403</f>
        <v>0</v>
      </c>
      <c r="G408" s="2">
        <f aca="true" t="shared" si="3" ref="G408:L408">+G403</f>
        <v>0</v>
      </c>
      <c r="H408" s="2">
        <f t="shared" si="3"/>
        <v>0</v>
      </c>
      <c r="I408" s="2">
        <f t="shared" si="3"/>
        <v>0</v>
      </c>
      <c r="J408" s="2">
        <f t="shared" si="3"/>
        <v>0</v>
      </c>
      <c r="K408" s="2">
        <f t="shared" si="3"/>
        <v>0</v>
      </c>
      <c r="L408" s="2">
        <f t="shared" si="3"/>
        <v>0</v>
      </c>
    </row>
    <row r="409" spans="1:12" ht="14.25" customHeight="1">
      <c r="A409" s="52">
        <v>75</v>
      </c>
      <c r="B409" s="37" t="s">
        <v>158</v>
      </c>
      <c r="C409" s="39" t="s">
        <v>65</v>
      </c>
      <c r="D409" s="11" t="s">
        <v>45</v>
      </c>
      <c r="E409" s="8"/>
      <c r="F409" s="2">
        <f>+'Ресурсное обеспечение 27.09'!F333</f>
        <v>6341.8</v>
      </c>
      <c r="G409" s="2">
        <f>+'Ресурсное обеспечение 27.09'!G333</f>
        <v>0</v>
      </c>
      <c r="H409" s="2">
        <f>+'Ресурсное обеспечение 27.09'!H333</f>
        <v>0</v>
      </c>
      <c r="I409" s="2">
        <f>+'Ресурсное обеспечение 27.09'!I333</f>
        <v>0</v>
      </c>
      <c r="J409" s="2">
        <f>+'Ресурсное обеспечение 27.09'!J333</f>
        <v>0</v>
      </c>
      <c r="K409" s="2">
        <f>+'Ресурсное обеспечение 27.09'!K333</f>
        <v>0</v>
      </c>
      <c r="L409" s="2">
        <f>+'Ресурсное обеспечение 27.09'!L333</f>
        <v>0</v>
      </c>
    </row>
    <row r="410" spans="1:12" ht="15">
      <c r="A410" s="53"/>
      <c r="B410" s="38"/>
      <c r="C410" s="40"/>
      <c r="D410" s="11" t="s">
        <v>50</v>
      </c>
      <c r="E410" s="8"/>
      <c r="F410" s="2">
        <f>+'Ресурсное обеспечение 27.09'!F334</f>
        <v>0</v>
      </c>
      <c r="G410" s="2">
        <f>+'Ресурсное обеспечение 27.09'!G334</f>
        <v>0</v>
      </c>
      <c r="H410" s="2">
        <f>+'Ресурсное обеспечение 27.09'!H334</f>
        <v>0</v>
      </c>
      <c r="I410" s="2">
        <f>+'Ресурсное обеспечение 27.09'!I334</f>
        <v>0</v>
      </c>
      <c r="J410" s="2">
        <f>+'Ресурсное обеспечение 27.09'!J334</f>
        <v>0</v>
      </c>
      <c r="K410" s="2">
        <f>+'Ресурсное обеспечение 27.09'!K334</f>
        <v>0</v>
      </c>
      <c r="L410" s="2">
        <f>+'Ресурсное обеспечение 27.09'!L334</f>
        <v>0</v>
      </c>
    </row>
    <row r="411" spans="1:12" ht="15">
      <c r="A411" s="53"/>
      <c r="B411" s="38"/>
      <c r="C411" s="40"/>
      <c r="D411" s="11" t="s">
        <v>51</v>
      </c>
      <c r="E411" s="8"/>
      <c r="F411" s="2">
        <f>+'Ресурсное обеспечение 27.09'!F335</f>
        <v>0</v>
      </c>
      <c r="G411" s="2">
        <f>+'Ресурсное обеспечение 27.09'!G335</f>
        <v>0</v>
      </c>
      <c r="H411" s="2">
        <f>+'Ресурсное обеспечение 27.09'!H335</f>
        <v>0</v>
      </c>
      <c r="I411" s="2">
        <f>+'Ресурсное обеспечение 27.09'!I335</f>
        <v>0</v>
      </c>
      <c r="J411" s="2">
        <f>+'Ресурсное обеспечение 27.09'!J335</f>
        <v>0</v>
      </c>
      <c r="K411" s="2">
        <f>+'Ресурсное обеспечение 27.09'!K335</f>
        <v>0</v>
      </c>
      <c r="L411" s="2">
        <f>+'Ресурсное обеспечение 27.09'!L335</f>
        <v>0</v>
      </c>
    </row>
    <row r="412" spans="1:12" ht="17.25" customHeight="1">
      <c r="A412" s="53"/>
      <c r="B412" s="38"/>
      <c r="C412" s="40"/>
      <c r="D412" s="11" t="s">
        <v>52</v>
      </c>
      <c r="E412" s="8"/>
      <c r="F412" s="2">
        <f>+'Ресурсное обеспечение 27.09'!F336</f>
        <v>6341.8</v>
      </c>
      <c r="G412" s="2">
        <f>+'Ресурсное обеспечение 27.09'!G336</f>
        <v>0</v>
      </c>
      <c r="H412" s="2">
        <f>+'Ресурсное обеспечение 27.09'!H336</f>
        <v>0</v>
      </c>
      <c r="I412" s="2">
        <f>+'Ресурсное обеспечение 27.09'!I336</f>
        <v>0</v>
      </c>
      <c r="J412" s="2">
        <f>+'Ресурсное обеспечение 27.09'!J336</f>
        <v>0</v>
      </c>
      <c r="K412" s="2">
        <f>+'Ресурсное обеспечение 27.09'!K336</f>
        <v>0</v>
      </c>
      <c r="L412" s="2">
        <f>+'Ресурсное обеспечение 27.09'!L336</f>
        <v>0</v>
      </c>
    </row>
    <row r="413" spans="1:12" ht="20.25" customHeight="1">
      <c r="A413" s="53"/>
      <c r="B413" s="45"/>
      <c r="C413" s="44"/>
      <c r="D413" s="11" t="s">
        <v>58</v>
      </c>
      <c r="E413" s="8"/>
      <c r="F413" s="12"/>
      <c r="G413" s="12"/>
      <c r="H413" s="12"/>
      <c r="I413" s="12"/>
      <c r="J413" s="12"/>
      <c r="K413" s="12"/>
      <c r="L413" s="12"/>
    </row>
    <row r="414" spans="1:12" ht="25.5" customHeight="1">
      <c r="A414" s="46">
        <v>76</v>
      </c>
      <c r="B414" s="37" t="s">
        <v>183</v>
      </c>
      <c r="C414" s="39" t="s">
        <v>65</v>
      </c>
      <c r="D414" s="11" t="s">
        <v>45</v>
      </c>
      <c r="E414" s="8"/>
      <c r="F414" s="12">
        <f>+'Ресурсное обеспечение 27.09'!F337</f>
        <v>2508.4</v>
      </c>
      <c r="G414" s="12">
        <f>+'Ресурсное обеспечение 27.09'!G337</f>
        <v>0</v>
      </c>
      <c r="H414" s="12">
        <f>+'Ресурсное обеспечение 27.09'!H337</f>
        <v>0</v>
      </c>
      <c r="I414" s="12">
        <f>+'Ресурсное обеспечение 27.09'!I337</f>
        <v>0</v>
      </c>
      <c r="J414" s="12">
        <f>+'Ресурсное обеспечение 27.09'!J337</f>
        <v>0</v>
      </c>
      <c r="K414" s="12">
        <f>+'Ресурсное обеспечение 27.09'!K337</f>
        <v>0</v>
      </c>
      <c r="L414" s="12">
        <f>+'Ресурсное обеспечение 27.09'!L337</f>
        <v>0</v>
      </c>
    </row>
    <row r="415" spans="1:12" ht="22.5" customHeight="1">
      <c r="A415" s="46"/>
      <c r="B415" s="38"/>
      <c r="C415" s="40"/>
      <c r="D415" s="11" t="s">
        <v>50</v>
      </c>
      <c r="E415" s="8"/>
      <c r="F415" s="12">
        <f>+'Ресурсное обеспечение 27.09'!F338</f>
        <v>0</v>
      </c>
      <c r="G415" s="12">
        <f>+'Ресурсное обеспечение 27.09'!G338</f>
        <v>0</v>
      </c>
      <c r="H415" s="12">
        <f>+'Ресурсное обеспечение 27.09'!H338</f>
        <v>0</v>
      </c>
      <c r="I415" s="12">
        <f>+'Ресурсное обеспечение 27.09'!I338</f>
        <v>0</v>
      </c>
      <c r="J415" s="12">
        <f>+'Ресурсное обеспечение 27.09'!J338</f>
        <v>0</v>
      </c>
      <c r="K415" s="12">
        <f>+'Ресурсное обеспечение 27.09'!K338</f>
        <v>0</v>
      </c>
      <c r="L415" s="12">
        <f>+'Ресурсное обеспечение 27.09'!L338</f>
        <v>0</v>
      </c>
    </row>
    <row r="416" spans="1:12" ht="21.75" customHeight="1">
      <c r="A416" s="46"/>
      <c r="B416" s="38"/>
      <c r="C416" s="40"/>
      <c r="D416" s="11" t="s">
        <v>51</v>
      </c>
      <c r="E416" s="8"/>
      <c r="F416" s="12">
        <f>+'Ресурсное обеспечение 27.09'!F339</f>
        <v>0</v>
      </c>
      <c r="G416" s="12">
        <f>+'Ресурсное обеспечение 27.09'!G339</f>
        <v>0</v>
      </c>
      <c r="H416" s="12">
        <f>+'Ресурсное обеспечение 27.09'!H339</f>
        <v>0</v>
      </c>
      <c r="I416" s="12">
        <f>+'Ресурсное обеспечение 27.09'!I339</f>
        <v>0</v>
      </c>
      <c r="J416" s="12">
        <f>+'Ресурсное обеспечение 27.09'!J339</f>
        <v>0</v>
      </c>
      <c r="K416" s="12">
        <f>+'Ресурсное обеспечение 27.09'!K339</f>
        <v>0</v>
      </c>
      <c r="L416" s="12">
        <f>+'Ресурсное обеспечение 27.09'!L339</f>
        <v>0</v>
      </c>
    </row>
    <row r="417" spans="1:12" ht="24" customHeight="1">
      <c r="A417" s="46"/>
      <c r="B417" s="38"/>
      <c r="C417" s="40"/>
      <c r="D417" s="11" t="s">
        <v>52</v>
      </c>
      <c r="E417" s="8"/>
      <c r="F417" s="12">
        <f>+'Ресурсное обеспечение 27.09'!F340</f>
        <v>2508.4</v>
      </c>
      <c r="G417" s="12">
        <f>+'Ресурсное обеспечение 27.09'!G340</f>
        <v>0</v>
      </c>
      <c r="H417" s="12">
        <f>+'Ресурсное обеспечение 27.09'!H340</f>
        <v>0</v>
      </c>
      <c r="I417" s="12">
        <f>+'Ресурсное обеспечение 27.09'!I340</f>
        <v>0</v>
      </c>
      <c r="J417" s="12">
        <f>+'Ресурсное обеспечение 27.09'!J340</f>
        <v>0</v>
      </c>
      <c r="K417" s="12">
        <f>+'Ресурсное обеспечение 27.09'!K340</f>
        <v>0</v>
      </c>
      <c r="L417" s="12">
        <f>+'Ресурсное обеспечение 27.09'!L340</f>
        <v>0</v>
      </c>
    </row>
    <row r="418" spans="1:12" ht="24" customHeight="1">
      <c r="A418" s="47"/>
      <c r="B418" s="45"/>
      <c r="C418" s="44"/>
      <c r="D418" s="11" t="s">
        <v>58</v>
      </c>
      <c r="E418" s="8"/>
      <c r="F418" s="24"/>
      <c r="G418" s="24"/>
      <c r="H418" s="24"/>
      <c r="I418" s="24"/>
      <c r="J418" s="24"/>
      <c r="K418" s="24"/>
      <c r="L418" s="24"/>
    </row>
    <row r="419" spans="1:12" ht="25.5" customHeight="1">
      <c r="A419" s="48">
        <v>77</v>
      </c>
      <c r="B419" s="37" t="s">
        <v>184</v>
      </c>
      <c r="C419" s="39" t="s">
        <v>65</v>
      </c>
      <c r="D419" s="11" t="s">
        <v>45</v>
      </c>
      <c r="E419" s="8"/>
      <c r="F419" s="12">
        <f>+'Ресурсное обеспечение 27.09'!F341</f>
        <v>1302.4</v>
      </c>
      <c r="G419" s="12">
        <f>+'Ресурсное обеспечение 27.09'!G341</f>
        <v>0</v>
      </c>
      <c r="H419" s="12">
        <f>+'Ресурсное обеспечение 27.09'!H341</f>
        <v>0</v>
      </c>
      <c r="I419" s="12">
        <f>+'Ресурсное обеспечение 27.09'!I341</f>
        <v>0</v>
      </c>
      <c r="J419" s="12">
        <f>+'Ресурсное обеспечение 27.09'!J341</f>
        <v>0</v>
      </c>
      <c r="K419" s="12">
        <f>+'Ресурсное обеспечение 27.09'!K341</f>
        <v>0</v>
      </c>
      <c r="L419" s="12">
        <f>+'Ресурсное обеспечение 27.09'!L341</f>
        <v>0</v>
      </c>
    </row>
    <row r="420" spans="1:12" ht="22.5" customHeight="1">
      <c r="A420" s="46"/>
      <c r="B420" s="38"/>
      <c r="C420" s="40"/>
      <c r="D420" s="11" t="s">
        <v>50</v>
      </c>
      <c r="E420" s="8"/>
      <c r="F420" s="12">
        <f>+'Ресурсное обеспечение 27.09'!F342</f>
        <v>0</v>
      </c>
      <c r="G420" s="12">
        <f>+'Ресурсное обеспечение 27.09'!G342</f>
        <v>0</v>
      </c>
      <c r="H420" s="12">
        <f>+'Ресурсное обеспечение 27.09'!H342</f>
        <v>0</v>
      </c>
      <c r="I420" s="12">
        <f>+'Ресурсное обеспечение 27.09'!I342</f>
        <v>0</v>
      </c>
      <c r="J420" s="12">
        <f>+'Ресурсное обеспечение 27.09'!J342</f>
        <v>0</v>
      </c>
      <c r="K420" s="12">
        <f>+'Ресурсное обеспечение 27.09'!K342</f>
        <v>0</v>
      </c>
      <c r="L420" s="12">
        <f>+'Ресурсное обеспечение 27.09'!L342</f>
        <v>0</v>
      </c>
    </row>
    <row r="421" spans="1:12" ht="21.75" customHeight="1">
      <c r="A421" s="46"/>
      <c r="B421" s="38"/>
      <c r="C421" s="40"/>
      <c r="D421" s="11" t="s">
        <v>51</v>
      </c>
      <c r="E421" s="8"/>
      <c r="F421" s="12">
        <f>+'Ресурсное обеспечение 27.09'!F343</f>
        <v>0</v>
      </c>
      <c r="G421" s="12">
        <f>+'Ресурсное обеспечение 27.09'!G343</f>
        <v>0</v>
      </c>
      <c r="H421" s="12">
        <f>+'Ресурсное обеспечение 27.09'!H343</f>
        <v>0</v>
      </c>
      <c r="I421" s="12">
        <f>+'Ресурсное обеспечение 27.09'!I343</f>
        <v>0</v>
      </c>
      <c r="J421" s="12">
        <f>+'Ресурсное обеспечение 27.09'!J343</f>
        <v>0</v>
      </c>
      <c r="K421" s="12">
        <f>+'Ресурсное обеспечение 27.09'!K343</f>
        <v>0</v>
      </c>
      <c r="L421" s="12">
        <f>+'Ресурсное обеспечение 27.09'!L343</f>
        <v>0</v>
      </c>
    </row>
    <row r="422" spans="1:12" ht="24" customHeight="1">
      <c r="A422" s="46"/>
      <c r="B422" s="38"/>
      <c r="C422" s="40"/>
      <c r="D422" s="11" t="s">
        <v>52</v>
      </c>
      <c r="E422" s="8"/>
      <c r="F422" s="12">
        <f>+'Ресурсное обеспечение 27.09'!F344</f>
        <v>1302.4</v>
      </c>
      <c r="G422" s="12">
        <f>+'Ресурсное обеспечение 27.09'!G344</f>
        <v>0</v>
      </c>
      <c r="H422" s="12">
        <f>+'Ресурсное обеспечение 27.09'!H344</f>
        <v>0</v>
      </c>
      <c r="I422" s="12">
        <f>+'Ресурсное обеспечение 27.09'!I344</f>
        <v>0</v>
      </c>
      <c r="J422" s="12">
        <f>+'Ресурсное обеспечение 27.09'!J344</f>
        <v>0</v>
      </c>
      <c r="K422" s="12">
        <f>+'Ресурсное обеспечение 27.09'!K344</f>
        <v>0</v>
      </c>
      <c r="L422" s="12">
        <f>+'Ресурсное обеспечение 27.09'!L344</f>
        <v>0</v>
      </c>
    </row>
    <row r="423" spans="1:12" ht="24" customHeight="1">
      <c r="A423" s="46"/>
      <c r="B423" s="38"/>
      <c r="C423" s="44"/>
      <c r="D423" s="11" t="s">
        <v>58</v>
      </c>
      <c r="E423" s="8"/>
      <c r="F423" s="24"/>
      <c r="G423" s="24"/>
      <c r="H423" s="24"/>
      <c r="I423" s="24"/>
      <c r="J423" s="24"/>
      <c r="K423" s="24"/>
      <c r="L423" s="24"/>
    </row>
    <row r="424" spans="1:12" ht="25.5" customHeight="1">
      <c r="A424" s="46"/>
      <c r="B424" s="38"/>
      <c r="C424" s="39" t="s">
        <v>160</v>
      </c>
      <c r="D424" s="11" t="s">
        <v>45</v>
      </c>
      <c r="E424" s="8"/>
      <c r="F424" s="12">
        <f>+'Ресурсное обеспечение 27.09'!F345</f>
        <v>162.4</v>
      </c>
      <c r="G424" s="12">
        <f>+'Ресурсное обеспечение 27.09'!G345</f>
        <v>0</v>
      </c>
      <c r="H424" s="12">
        <f>+'Ресурсное обеспечение 27.09'!H345</f>
        <v>0</v>
      </c>
      <c r="I424" s="12">
        <f>+'Ресурсное обеспечение 27.09'!I345</f>
        <v>0</v>
      </c>
      <c r="J424" s="12">
        <f>+'Ресурсное обеспечение 27.09'!J345</f>
        <v>0</v>
      </c>
      <c r="K424" s="12">
        <f>+'Ресурсное обеспечение 27.09'!K345</f>
        <v>0</v>
      </c>
      <c r="L424" s="12">
        <f>+'Ресурсное обеспечение 27.09'!L345</f>
        <v>0</v>
      </c>
    </row>
    <row r="425" spans="1:12" ht="22.5" customHeight="1">
      <c r="A425" s="46"/>
      <c r="B425" s="38"/>
      <c r="C425" s="40"/>
      <c r="D425" s="11" t="s">
        <v>50</v>
      </c>
      <c r="E425" s="8"/>
      <c r="F425" s="12">
        <f>+'Ресурсное обеспечение 27.09'!F346</f>
        <v>0</v>
      </c>
      <c r="G425" s="12">
        <f>+'Ресурсное обеспечение 27.09'!G346</f>
        <v>0</v>
      </c>
      <c r="H425" s="12">
        <f>+'Ресурсное обеспечение 27.09'!H346</f>
        <v>0</v>
      </c>
      <c r="I425" s="12">
        <f>+'Ресурсное обеспечение 27.09'!I346</f>
        <v>0</v>
      </c>
      <c r="J425" s="12">
        <f>+'Ресурсное обеспечение 27.09'!J346</f>
        <v>0</v>
      </c>
      <c r="K425" s="12">
        <f>+'Ресурсное обеспечение 27.09'!K346</f>
        <v>0</v>
      </c>
      <c r="L425" s="12">
        <f>+'Ресурсное обеспечение 27.09'!L346</f>
        <v>0</v>
      </c>
    </row>
    <row r="426" spans="1:12" ht="21.75" customHeight="1">
      <c r="A426" s="46"/>
      <c r="B426" s="38"/>
      <c r="C426" s="40"/>
      <c r="D426" s="11" t="s">
        <v>51</v>
      </c>
      <c r="E426" s="8"/>
      <c r="F426" s="12">
        <f>+'Ресурсное обеспечение 27.09'!F347</f>
        <v>0</v>
      </c>
      <c r="G426" s="12">
        <f>+'Ресурсное обеспечение 27.09'!G347</f>
        <v>0</v>
      </c>
      <c r="H426" s="12">
        <f>+'Ресурсное обеспечение 27.09'!H347</f>
        <v>0</v>
      </c>
      <c r="I426" s="12">
        <f>+'Ресурсное обеспечение 27.09'!I347</f>
        <v>0</v>
      </c>
      <c r="J426" s="12">
        <f>+'Ресурсное обеспечение 27.09'!J347</f>
        <v>0</v>
      </c>
      <c r="K426" s="12">
        <f>+'Ресурсное обеспечение 27.09'!K347</f>
        <v>0</v>
      </c>
      <c r="L426" s="12">
        <f>+'Ресурсное обеспечение 27.09'!L347</f>
        <v>0</v>
      </c>
    </row>
    <row r="427" spans="1:12" ht="24" customHeight="1">
      <c r="A427" s="46"/>
      <c r="B427" s="38"/>
      <c r="C427" s="40"/>
      <c r="D427" s="11" t="s">
        <v>52</v>
      </c>
      <c r="E427" s="8"/>
      <c r="F427" s="12">
        <f>+'Ресурсное обеспечение 27.09'!F348</f>
        <v>162.4</v>
      </c>
      <c r="G427" s="12">
        <f>+'Ресурсное обеспечение 27.09'!G348</f>
        <v>0</v>
      </c>
      <c r="H427" s="12">
        <f>+'Ресурсное обеспечение 27.09'!H348</f>
        <v>0</v>
      </c>
      <c r="I427" s="12">
        <f>+'Ресурсное обеспечение 27.09'!I348</f>
        <v>0</v>
      </c>
      <c r="J427" s="12">
        <f>+'Ресурсное обеспечение 27.09'!J348</f>
        <v>0</v>
      </c>
      <c r="K427" s="12">
        <f>+'Ресурсное обеспечение 27.09'!K348</f>
        <v>0</v>
      </c>
      <c r="L427" s="12">
        <f>+'Ресурсное обеспечение 27.09'!L348</f>
        <v>0</v>
      </c>
    </row>
    <row r="428" spans="1:12" ht="24" customHeight="1">
      <c r="A428" s="46"/>
      <c r="B428" s="45"/>
      <c r="C428" s="44"/>
      <c r="D428" s="11" t="s">
        <v>58</v>
      </c>
      <c r="E428" s="8"/>
      <c r="F428" s="24"/>
      <c r="G428" s="24"/>
      <c r="H428" s="24"/>
      <c r="I428" s="24"/>
      <c r="J428" s="24"/>
      <c r="K428" s="24"/>
      <c r="L428" s="24"/>
    </row>
    <row r="429" spans="1:12" ht="25.5" customHeight="1">
      <c r="A429" s="46">
        <v>78</v>
      </c>
      <c r="B429" s="37" t="s">
        <v>185</v>
      </c>
      <c r="C429" s="39" t="s">
        <v>65</v>
      </c>
      <c r="D429" s="11" t="s">
        <v>45</v>
      </c>
      <c r="E429" s="8"/>
      <c r="F429" s="12">
        <f>+'Ресурсное обеспечение 27.09'!F349</f>
        <v>95.3</v>
      </c>
      <c r="G429" s="12">
        <f>+'Ресурсное обеспечение 27.09'!G349</f>
        <v>0</v>
      </c>
      <c r="H429" s="12">
        <f>+'Ресурсное обеспечение 27.09'!H349</f>
        <v>0</v>
      </c>
      <c r="I429" s="12">
        <f>+'Ресурсное обеспечение 27.09'!I349</f>
        <v>0</v>
      </c>
      <c r="J429" s="12">
        <f>+'Ресурсное обеспечение 27.09'!J349</f>
        <v>0</v>
      </c>
      <c r="K429" s="12">
        <f>+'Ресурсное обеспечение 27.09'!K349</f>
        <v>0</v>
      </c>
      <c r="L429" s="12">
        <f>+'Ресурсное обеспечение 27.09'!L349</f>
        <v>0</v>
      </c>
    </row>
    <row r="430" spans="1:12" ht="22.5" customHeight="1">
      <c r="A430" s="46"/>
      <c r="B430" s="38"/>
      <c r="C430" s="40"/>
      <c r="D430" s="11" t="s">
        <v>50</v>
      </c>
      <c r="E430" s="8"/>
      <c r="F430" s="12">
        <f>+'Ресурсное обеспечение 27.09'!F350</f>
        <v>0</v>
      </c>
      <c r="G430" s="12">
        <f>+'Ресурсное обеспечение 27.09'!G350</f>
        <v>0</v>
      </c>
      <c r="H430" s="12">
        <f>+'Ресурсное обеспечение 27.09'!H350</f>
        <v>0</v>
      </c>
      <c r="I430" s="12">
        <f>+'Ресурсное обеспечение 27.09'!I350</f>
        <v>0</v>
      </c>
      <c r="J430" s="12">
        <f>+'Ресурсное обеспечение 27.09'!J350</f>
        <v>0</v>
      </c>
      <c r="K430" s="12">
        <f>+'Ресурсное обеспечение 27.09'!K350</f>
        <v>0</v>
      </c>
      <c r="L430" s="12">
        <f>+'Ресурсное обеспечение 27.09'!L350</f>
        <v>0</v>
      </c>
    </row>
    <row r="431" spans="1:12" ht="21.75" customHeight="1">
      <c r="A431" s="46"/>
      <c r="B431" s="38"/>
      <c r="C431" s="40"/>
      <c r="D431" s="11" t="s">
        <v>51</v>
      </c>
      <c r="E431" s="8"/>
      <c r="F431" s="12">
        <f>+'Ресурсное обеспечение 27.09'!F351</f>
        <v>0</v>
      </c>
      <c r="G431" s="12">
        <f>+'Ресурсное обеспечение 27.09'!G351</f>
        <v>0</v>
      </c>
      <c r="H431" s="12">
        <f>+'Ресурсное обеспечение 27.09'!H351</f>
        <v>0</v>
      </c>
      <c r="I431" s="12">
        <f>+'Ресурсное обеспечение 27.09'!I351</f>
        <v>0</v>
      </c>
      <c r="J431" s="12">
        <f>+'Ресурсное обеспечение 27.09'!J351</f>
        <v>0</v>
      </c>
      <c r="K431" s="12">
        <f>+'Ресурсное обеспечение 27.09'!K351</f>
        <v>0</v>
      </c>
      <c r="L431" s="12">
        <f>+'Ресурсное обеспечение 27.09'!L351</f>
        <v>0</v>
      </c>
    </row>
    <row r="432" spans="1:12" ht="24" customHeight="1">
      <c r="A432" s="46"/>
      <c r="B432" s="38"/>
      <c r="C432" s="40"/>
      <c r="D432" s="11" t="s">
        <v>52</v>
      </c>
      <c r="E432" s="8"/>
      <c r="F432" s="12">
        <f>+'Ресурсное обеспечение 27.09'!F352</f>
        <v>95.3</v>
      </c>
      <c r="G432" s="12">
        <f>+'Ресурсное обеспечение 27.09'!G352</f>
        <v>0</v>
      </c>
      <c r="H432" s="12">
        <f>+'Ресурсное обеспечение 27.09'!H352</f>
        <v>0</v>
      </c>
      <c r="I432" s="12">
        <f>+'Ресурсное обеспечение 27.09'!I352</f>
        <v>0</v>
      </c>
      <c r="J432" s="12">
        <f>+'Ресурсное обеспечение 27.09'!J352</f>
        <v>0</v>
      </c>
      <c r="K432" s="12">
        <f>+'Ресурсное обеспечение 27.09'!K352</f>
        <v>0</v>
      </c>
      <c r="L432" s="12">
        <f>+'Ресурсное обеспечение 27.09'!L352</f>
        <v>0</v>
      </c>
    </row>
    <row r="433" spans="1:12" ht="24" customHeight="1">
      <c r="A433" s="46"/>
      <c r="B433" s="45"/>
      <c r="C433" s="44"/>
      <c r="D433" s="11" t="s">
        <v>58</v>
      </c>
      <c r="E433" s="8"/>
      <c r="F433" s="24"/>
      <c r="G433" s="24"/>
      <c r="H433" s="24"/>
      <c r="I433" s="24"/>
      <c r="J433" s="24"/>
      <c r="K433" s="24"/>
      <c r="L433" s="24"/>
    </row>
    <row r="434" spans="1:12" ht="27" customHeight="1">
      <c r="A434" s="46">
        <v>79</v>
      </c>
      <c r="B434" s="37" t="s">
        <v>186</v>
      </c>
      <c r="C434" s="39" t="s">
        <v>65</v>
      </c>
      <c r="D434" s="11" t="s">
        <v>45</v>
      </c>
      <c r="E434" s="8"/>
      <c r="F434" s="24">
        <f>+'Ресурсное обеспечение 27.09'!F353</f>
        <v>2273.3</v>
      </c>
      <c r="G434" s="24">
        <f>+'Ресурсное обеспечение 27.09'!G353</f>
        <v>0</v>
      </c>
      <c r="H434" s="24">
        <f>+'Ресурсное обеспечение 27.09'!H353</f>
        <v>0</v>
      </c>
      <c r="I434" s="24">
        <f>+'Ресурсное обеспечение 27.09'!I353</f>
        <v>0</v>
      </c>
      <c r="J434" s="24">
        <f>+'Ресурсное обеспечение 27.09'!J353</f>
        <v>0</v>
      </c>
      <c r="K434" s="24">
        <f>+'Ресурсное обеспечение 27.09'!K353</f>
        <v>0</v>
      </c>
      <c r="L434" s="24">
        <f>+'Ресурсное обеспечение 27.09'!L353</f>
        <v>0</v>
      </c>
    </row>
    <row r="435" spans="1:12" ht="27" customHeight="1">
      <c r="A435" s="46"/>
      <c r="B435" s="38"/>
      <c r="C435" s="40"/>
      <c r="D435" s="11" t="s">
        <v>50</v>
      </c>
      <c r="E435" s="8"/>
      <c r="F435" s="24">
        <f>+'Ресурсное обеспечение 27.09'!F354</f>
        <v>0</v>
      </c>
      <c r="G435" s="24">
        <f>+'Ресурсное обеспечение 27.09'!G354</f>
        <v>0</v>
      </c>
      <c r="H435" s="24">
        <f>+'Ресурсное обеспечение 27.09'!H354</f>
        <v>0</v>
      </c>
      <c r="I435" s="24">
        <f>+'Ресурсное обеспечение 27.09'!I354</f>
        <v>0</v>
      </c>
      <c r="J435" s="24">
        <f>+'Ресурсное обеспечение 27.09'!J354</f>
        <v>0</v>
      </c>
      <c r="K435" s="24">
        <f>+'Ресурсное обеспечение 27.09'!K354</f>
        <v>0</v>
      </c>
      <c r="L435" s="24">
        <f>+'Ресурсное обеспечение 27.09'!L354</f>
        <v>0</v>
      </c>
    </row>
    <row r="436" spans="1:12" ht="27" customHeight="1">
      <c r="A436" s="46"/>
      <c r="B436" s="38"/>
      <c r="C436" s="40"/>
      <c r="D436" s="11" t="s">
        <v>51</v>
      </c>
      <c r="E436" s="8"/>
      <c r="F436" s="24">
        <f>+'Ресурсное обеспечение 27.09'!F355</f>
        <v>0</v>
      </c>
      <c r="G436" s="24">
        <f>+'Ресурсное обеспечение 27.09'!G355</f>
        <v>0</v>
      </c>
      <c r="H436" s="24">
        <f>+'Ресурсное обеспечение 27.09'!H355</f>
        <v>0</v>
      </c>
      <c r="I436" s="24">
        <f>+'Ресурсное обеспечение 27.09'!I355</f>
        <v>0</v>
      </c>
      <c r="J436" s="24">
        <f>+'Ресурсное обеспечение 27.09'!J355</f>
        <v>0</v>
      </c>
      <c r="K436" s="24">
        <f>+'Ресурсное обеспечение 27.09'!K355</f>
        <v>0</v>
      </c>
      <c r="L436" s="24">
        <f>+'Ресурсное обеспечение 27.09'!L355</f>
        <v>0</v>
      </c>
    </row>
    <row r="437" spans="1:12" ht="30.75" customHeight="1">
      <c r="A437" s="46"/>
      <c r="B437" s="38"/>
      <c r="C437" s="40"/>
      <c r="D437" s="11" t="s">
        <v>52</v>
      </c>
      <c r="E437" s="8"/>
      <c r="F437" s="24">
        <f>+'Ресурсное обеспечение 27.09'!F356</f>
        <v>2273.3</v>
      </c>
      <c r="G437" s="24">
        <f>+'Ресурсное обеспечение 27.09'!G356</f>
        <v>0</v>
      </c>
      <c r="H437" s="24">
        <f>+'Ресурсное обеспечение 27.09'!H356</f>
        <v>0</v>
      </c>
      <c r="I437" s="24">
        <f>+'Ресурсное обеспечение 27.09'!I356</f>
        <v>0</v>
      </c>
      <c r="J437" s="24">
        <f>+'Ресурсное обеспечение 27.09'!J356</f>
        <v>0</v>
      </c>
      <c r="K437" s="24">
        <f>+'Ресурсное обеспечение 27.09'!K356</f>
        <v>0</v>
      </c>
      <c r="L437" s="24">
        <f>+'Ресурсное обеспечение 27.09'!L356</f>
        <v>0</v>
      </c>
    </row>
    <row r="438" spans="1:12" ht="15">
      <c r="A438" s="46"/>
      <c r="B438" s="38"/>
      <c r="C438" s="40"/>
      <c r="D438" s="11" t="s">
        <v>58</v>
      </c>
      <c r="E438" s="8"/>
      <c r="F438" s="2"/>
      <c r="G438" s="2"/>
      <c r="H438" s="2"/>
      <c r="I438" s="2"/>
      <c r="J438" s="2"/>
      <c r="K438" s="2"/>
      <c r="L438" s="2"/>
    </row>
    <row r="439" spans="1:12" ht="14.25" customHeight="1">
      <c r="A439" s="52">
        <v>80</v>
      </c>
      <c r="B439" s="37" t="s">
        <v>118</v>
      </c>
      <c r="C439" s="39" t="s">
        <v>57</v>
      </c>
      <c r="D439" s="11" t="s">
        <v>45</v>
      </c>
      <c r="E439" s="8"/>
      <c r="F439" s="2">
        <f>+'Ресурсное обеспечение 27.09'!F357</f>
        <v>933.6</v>
      </c>
      <c r="G439" s="2">
        <f>+'Ресурсное обеспечение 27.09'!G357</f>
        <v>1526</v>
      </c>
      <c r="H439" s="2">
        <f>+'Ресурсное обеспечение 27.09'!H357</f>
        <v>1526</v>
      </c>
      <c r="I439" s="2">
        <f>+'Ресурсное обеспечение 27.09'!I357</f>
        <v>1478.3</v>
      </c>
      <c r="J439" s="2">
        <f>+'Ресурсное обеспечение 27.09'!J357</f>
        <v>1545.3</v>
      </c>
      <c r="K439" s="2">
        <f>+'Ресурсное обеспечение 27.09'!K357</f>
        <v>1545.3</v>
      </c>
      <c r="L439" s="2">
        <f>+'Ресурсное обеспечение 27.09'!L357</f>
        <v>1545.3</v>
      </c>
    </row>
    <row r="440" spans="1:12" ht="15">
      <c r="A440" s="53"/>
      <c r="B440" s="38"/>
      <c r="C440" s="40"/>
      <c r="D440" s="11" t="s">
        <v>50</v>
      </c>
      <c r="E440" s="8"/>
      <c r="F440" s="2">
        <f>+'Ресурсное обеспечение 27.09'!F358</f>
        <v>0</v>
      </c>
      <c r="G440" s="2">
        <f>+'Ресурсное обеспечение 27.09'!G358</f>
        <v>0</v>
      </c>
      <c r="H440" s="2">
        <f>+'Ресурсное обеспечение 27.09'!H358</f>
        <v>0</v>
      </c>
      <c r="I440" s="2">
        <f>+'Ресурсное обеспечение 27.09'!I358</f>
        <v>0</v>
      </c>
      <c r="J440" s="2">
        <f>+'Ресурсное обеспечение 27.09'!J358</f>
        <v>0</v>
      </c>
      <c r="K440" s="2">
        <f>+'Ресурсное обеспечение 27.09'!K358</f>
        <v>0</v>
      </c>
      <c r="L440" s="2">
        <f>+'Ресурсное обеспечение 27.09'!L358</f>
        <v>0</v>
      </c>
    </row>
    <row r="441" spans="1:12" ht="15">
      <c r="A441" s="53"/>
      <c r="B441" s="38"/>
      <c r="C441" s="40"/>
      <c r="D441" s="11" t="s">
        <v>51</v>
      </c>
      <c r="E441" s="8"/>
      <c r="F441" s="2">
        <f>+'Ресурсное обеспечение 27.09'!F359</f>
        <v>0</v>
      </c>
      <c r="G441" s="2">
        <f>+'Ресурсное обеспечение 27.09'!G359</f>
        <v>0</v>
      </c>
      <c r="H441" s="2">
        <f>+'Ресурсное обеспечение 27.09'!H359</f>
        <v>0</v>
      </c>
      <c r="I441" s="2">
        <f>+'Ресурсное обеспечение 27.09'!I359</f>
        <v>0</v>
      </c>
      <c r="J441" s="2">
        <f>+'Ресурсное обеспечение 27.09'!J359</f>
        <v>0</v>
      </c>
      <c r="K441" s="2">
        <f>+'Ресурсное обеспечение 27.09'!K359</f>
        <v>0</v>
      </c>
      <c r="L441" s="2">
        <f>+'Ресурсное обеспечение 27.09'!L359</f>
        <v>0</v>
      </c>
    </row>
    <row r="442" spans="1:12" ht="15">
      <c r="A442" s="53"/>
      <c r="B442" s="38"/>
      <c r="C442" s="40"/>
      <c r="D442" s="11" t="s">
        <v>52</v>
      </c>
      <c r="E442" s="8"/>
      <c r="F442" s="2">
        <f>+'Ресурсное обеспечение 27.09'!F360</f>
        <v>933.6</v>
      </c>
      <c r="G442" s="2">
        <f>+'Ресурсное обеспечение 27.09'!G360</f>
        <v>1526</v>
      </c>
      <c r="H442" s="2">
        <f>+'Ресурсное обеспечение 27.09'!H360</f>
        <v>1526</v>
      </c>
      <c r="I442" s="2">
        <f>+'Ресурсное обеспечение 27.09'!I360</f>
        <v>1478.3</v>
      </c>
      <c r="J442" s="2">
        <f>+'Ресурсное обеспечение 27.09'!J360</f>
        <v>1545.3</v>
      </c>
      <c r="K442" s="2">
        <f>+'Ресурсное обеспечение 27.09'!K360</f>
        <v>1545.3</v>
      </c>
      <c r="L442" s="2">
        <f>+'Ресурсное обеспечение 27.09'!L360</f>
        <v>1545.3</v>
      </c>
    </row>
    <row r="443" spans="1:12" ht="15">
      <c r="A443" s="54"/>
      <c r="B443" s="45"/>
      <c r="C443" s="44"/>
      <c r="D443" s="11" t="s">
        <v>58</v>
      </c>
      <c r="E443" s="8"/>
      <c r="F443" s="2"/>
      <c r="G443" s="2"/>
      <c r="H443" s="2"/>
      <c r="I443" s="2"/>
      <c r="J443" s="2"/>
      <c r="K443" s="2"/>
      <c r="L443" s="2"/>
    </row>
    <row r="444" spans="1:12" ht="14.25" customHeight="1">
      <c r="A444" s="52">
        <v>81</v>
      </c>
      <c r="B444" s="37" t="s">
        <v>67</v>
      </c>
      <c r="C444" s="39" t="s">
        <v>57</v>
      </c>
      <c r="D444" s="11" t="s">
        <v>45</v>
      </c>
      <c r="E444" s="8"/>
      <c r="F444" s="2">
        <f>+'Ресурсное обеспечение 27.09'!F361</f>
        <v>933.6</v>
      </c>
      <c r="G444" s="2">
        <f>+'Ресурсное обеспечение 27.09'!G361</f>
        <v>1526</v>
      </c>
      <c r="H444" s="2">
        <f>+'Ресурсное обеспечение 27.09'!H361</f>
        <v>1526</v>
      </c>
      <c r="I444" s="2">
        <f>+'Ресурсное обеспечение 27.09'!I361</f>
        <v>1478.3</v>
      </c>
      <c r="J444" s="2">
        <f>+'Ресурсное обеспечение 27.09'!J361</f>
        <v>1545.3</v>
      </c>
      <c r="K444" s="2">
        <f>+'Ресурсное обеспечение 27.09'!K361</f>
        <v>1545.3</v>
      </c>
      <c r="L444" s="2">
        <f>+'Ресурсное обеспечение 27.09'!L361</f>
        <v>1545.3</v>
      </c>
    </row>
    <row r="445" spans="1:12" ht="15">
      <c r="A445" s="53"/>
      <c r="B445" s="38"/>
      <c r="C445" s="40"/>
      <c r="D445" s="11" t="s">
        <v>50</v>
      </c>
      <c r="E445" s="8"/>
      <c r="F445" s="2">
        <f>+'Ресурсное обеспечение 27.09'!F362</f>
        <v>0</v>
      </c>
      <c r="G445" s="2">
        <f>+'Ресурсное обеспечение 27.09'!G362</f>
        <v>0</v>
      </c>
      <c r="H445" s="2">
        <f>+'Ресурсное обеспечение 27.09'!H362</f>
        <v>0</v>
      </c>
      <c r="I445" s="2">
        <f>+'Ресурсное обеспечение 27.09'!I362</f>
        <v>0</v>
      </c>
      <c r="J445" s="2">
        <f>+'Ресурсное обеспечение 27.09'!J362</f>
        <v>0</v>
      </c>
      <c r="K445" s="2">
        <f>+'Ресурсное обеспечение 27.09'!K362</f>
        <v>0</v>
      </c>
      <c r="L445" s="2">
        <f>+'Ресурсное обеспечение 27.09'!L362</f>
        <v>0</v>
      </c>
    </row>
    <row r="446" spans="1:12" ht="15">
      <c r="A446" s="53"/>
      <c r="B446" s="38"/>
      <c r="C446" s="40"/>
      <c r="D446" s="11" t="s">
        <v>51</v>
      </c>
      <c r="E446" s="8"/>
      <c r="F446" s="2">
        <f>+'Ресурсное обеспечение 27.09'!F363</f>
        <v>0</v>
      </c>
      <c r="G446" s="2">
        <f>+'Ресурсное обеспечение 27.09'!G363</f>
        <v>0</v>
      </c>
      <c r="H446" s="2">
        <f>+'Ресурсное обеспечение 27.09'!H363</f>
        <v>0</v>
      </c>
      <c r="I446" s="2">
        <f>+'Ресурсное обеспечение 27.09'!I363</f>
        <v>0</v>
      </c>
      <c r="J446" s="2">
        <f>+'Ресурсное обеспечение 27.09'!J363</f>
        <v>0</v>
      </c>
      <c r="K446" s="2">
        <f>+'Ресурсное обеспечение 27.09'!K363</f>
        <v>0</v>
      </c>
      <c r="L446" s="2">
        <f>+'Ресурсное обеспечение 27.09'!L363</f>
        <v>0</v>
      </c>
    </row>
    <row r="447" spans="1:12" ht="15">
      <c r="A447" s="53"/>
      <c r="B447" s="38"/>
      <c r="C447" s="40"/>
      <c r="D447" s="11" t="s">
        <v>52</v>
      </c>
      <c r="E447" s="8"/>
      <c r="F447" s="2">
        <f>+'Ресурсное обеспечение 27.09'!F364</f>
        <v>933.6</v>
      </c>
      <c r="G447" s="2">
        <f>+'Ресурсное обеспечение 27.09'!G364</f>
        <v>1526</v>
      </c>
      <c r="H447" s="2">
        <f>+'Ресурсное обеспечение 27.09'!H364</f>
        <v>1526</v>
      </c>
      <c r="I447" s="2">
        <f>+'Ресурсное обеспечение 27.09'!I364</f>
        <v>1478.3</v>
      </c>
      <c r="J447" s="2">
        <f>+'Ресурсное обеспечение 27.09'!J364</f>
        <v>1545.3</v>
      </c>
      <c r="K447" s="2">
        <f>+'Ресурсное обеспечение 27.09'!K364</f>
        <v>1545.3</v>
      </c>
      <c r="L447" s="2">
        <f>+'Ресурсное обеспечение 27.09'!L364</f>
        <v>1545.3</v>
      </c>
    </row>
    <row r="448" spans="1:12" ht="15">
      <c r="A448" s="54"/>
      <c r="B448" s="45"/>
      <c r="C448" s="44"/>
      <c r="D448" s="11" t="s">
        <v>58</v>
      </c>
      <c r="E448" s="8"/>
      <c r="F448" s="2"/>
      <c r="G448" s="2"/>
      <c r="H448" s="2"/>
      <c r="I448" s="2"/>
      <c r="J448" s="2"/>
      <c r="K448" s="2"/>
      <c r="L448" s="2"/>
    </row>
    <row r="449" spans="1:12" ht="14.25" customHeight="1">
      <c r="A449" s="52">
        <v>82</v>
      </c>
      <c r="B449" s="37" t="s">
        <v>187</v>
      </c>
      <c r="C449" s="39" t="s">
        <v>57</v>
      </c>
      <c r="D449" s="11" t="s">
        <v>45</v>
      </c>
      <c r="E449" s="8"/>
      <c r="F449" s="2">
        <f>+'Ресурсное обеспечение 27.09'!F365</f>
        <v>46.2</v>
      </c>
      <c r="G449" s="2">
        <f>+'Ресурсное обеспечение 27.09'!G365</f>
        <v>46.2</v>
      </c>
      <c r="H449" s="2">
        <f>+'Ресурсное обеспечение 27.09'!H365</f>
        <v>46.2</v>
      </c>
      <c r="I449" s="2">
        <f>+'Ресурсное обеспечение 27.09'!I365</f>
        <v>0</v>
      </c>
      <c r="J449" s="2">
        <f>+'Ресурсное обеспечение 27.09'!J365</f>
        <v>46.1</v>
      </c>
      <c r="K449" s="2">
        <f>+'Ресурсное обеспечение 27.09'!K365</f>
        <v>46.1</v>
      </c>
      <c r="L449" s="2">
        <f>+'Ресурсное обеспечение 27.09'!L365</f>
        <v>46.1</v>
      </c>
    </row>
    <row r="450" spans="1:12" ht="15">
      <c r="A450" s="53"/>
      <c r="B450" s="38"/>
      <c r="C450" s="40"/>
      <c r="D450" s="11" t="s">
        <v>50</v>
      </c>
      <c r="E450" s="8"/>
      <c r="F450" s="2">
        <f>+'Ресурсное обеспечение 27.09'!F366</f>
        <v>0</v>
      </c>
      <c r="G450" s="2">
        <f>+'Ресурсное обеспечение 27.09'!G366</f>
        <v>0</v>
      </c>
      <c r="H450" s="2">
        <f>+'Ресурсное обеспечение 27.09'!H366</f>
        <v>0</v>
      </c>
      <c r="I450" s="2">
        <f>+'Ресурсное обеспечение 27.09'!I366</f>
        <v>0</v>
      </c>
      <c r="J450" s="2">
        <f>+'Ресурсное обеспечение 27.09'!J366</f>
        <v>0</v>
      </c>
      <c r="K450" s="2">
        <f>+'Ресурсное обеспечение 27.09'!K366</f>
        <v>0</v>
      </c>
      <c r="L450" s="2">
        <f>+'Ресурсное обеспечение 27.09'!L366</f>
        <v>0</v>
      </c>
    </row>
    <row r="451" spans="1:12" ht="15">
      <c r="A451" s="53"/>
      <c r="B451" s="38"/>
      <c r="C451" s="40"/>
      <c r="D451" s="11" t="s">
        <v>51</v>
      </c>
      <c r="E451" s="8"/>
      <c r="F451" s="2">
        <f>+'Ресурсное обеспечение 27.09'!F367</f>
        <v>0</v>
      </c>
      <c r="G451" s="2">
        <f>+'Ресурсное обеспечение 27.09'!G367</f>
        <v>0</v>
      </c>
      <c r="H451" s="2">
        <f>+'Ресурсное обеспечение 27.09'!H367</f>
        <v>0</v>
      </c>
      <c r="I451" s="2">
        <f>+'Ресурсное обеспечение 27.09'!I367</f>
        <v>0</v>
      </c>
      <c r="J451" s="2">
        <f>+'Ресурсное обеспечение 27.09'!J367</f>
        <v>0</v>
      </c>
      <c r="K451" s="2">
        <f>+'Ресурсное обеспечение 27.09'!K367</f>
        <v>0</v>
      </c>
      <c r="L451" s="2">
        <f>+'Ресурсное обеспечение 27.09'!L367</f>
        <v>0</v>
      </c>
    </row>
    <row r="452" spans="1:12" ht="15">
      <c r="A452" s="53"/>
      <c r="B452" s="38"/>
      <c r="C452" s="40"/>
      <c r="D452" s="11" t="s">
        <v>52</v>
      </c>
      <c r="E452" s="8"/>
      <c r="F452" s="2">
        <f>+'Ресурсное обеспечение 27.09'!F368</f>
        <v>46.2</v>
      </c>
      <c r="G452" s="2">
        <f>+'Ресурсное обеспечение 27.09'!G368</f>
        <v>46.2</v>
      </c>
      <c r="H452" s="2">
        <f>+'Ресурсное обеспечение 27.09'!H368</f>
        <v>46.2</v>
      </c>
      <c r="I452" s="2">
        <f>+'Ресурсное обеспечение 27.09'!I368</f>
        <v>0</v>
      </c>
      <c r="J452" s="2">
        <f>+'Ресурсное обеспечение 27.09'!J368</f>
        <v>46.1</v>
      </c>
      <c r="K452" s="2">
        <f>+'Ресурсное обеспечение 27.09'!K368</f>
        <v>46.1</v>
      </c>
      <c r="L452" s="2">
        <f>+'Ресурсное обеспечение 27.09'!L368</f>
        <v>46.1</v>
      </c>
    </row>
    <row r="453" spans="1:12" ht="15">
      <c r="A453" s="54"/>
      <c r="B453" s="45"/>
      <c r="C453" s="44"/>
      <c r="D453" s="11" t="s">
        <v>58</v>
      </c>
      <c r="E453" s="8"/>
      <c r="F453" s="24"/>
      <c r="G453" s="24"/>
      <c r="H453" s="24"/>
      <c r="I453" s="24"/>
      <c r="J453" s="24"/>
      <c r="K453" s="24"/>
      <c r="L453" s="24"/>
    </row>
    <row r="454" spans="1:12" ht="14.25" customHeight="1">
      <c r="A454" s="52">
        <v>83</v>
      </c>
      <c r="B454" s="37" t="s">
        <v>188</v>
      </c>
      <c r="C454" s="39" t="s">
        <v>57</v>
      </c>
      <c r="D454" s="11" t="s">
        <v>45</v>
      </c>
      <c r="E454" s="8"/>
      <c r="F454" s="2">
        <f>+'Ресурсное обеспечение 27.09'!F369</f>
        <v>887.4</v>
      </c>
      <c r="G454" s="2">
        <f>+'Ресурсное обеспечение 27.09'!G369</f>
        <v>1479.8</v>
      </c>
      <c r="H454" s="2">
        <f>+'Ресурсное обеспечение 27.09'!H369</f>
        <v>1479.8</v>
      </c>
      <c r="I454" s="2">
        <f>+'Ресурсное обеспечение 27.09'!I369</f>
        <v>1478.3</v>
      </c>
      <c r="J454" s="2">
        <f>+'Ресурсное обеспечение 27.09'!J369</f>
        <v>1499.2</v>
      </c>
      <c r="K454" s="2">
        <f>+'Ресурсное обеспечение 27.09'!K369</f>
        <v>1499.2</v>
      </c>
      <c r="L454" s="2">
        <f>+'Ресурсное обеспечение 27.09'!L369</f>
        <v>1499.2</v>
      </c>
    </row>
    <row r="455" spans="1:12" ht="15">
      <c r="A455" s="53"/>
      <c r="B455" s="38"/>
      <c r="C455" s="40"/>
      <c r="D455" s="11" t="s">
        <v>50</v>
      </c>
      <c r="E455" s="8"/>
      <c r="F455" s="2">
        <f>+'Ресурсное обеспечение 27.09'!F370</f>
        <v>0</v>
      </c>
      <c r="G455" s="2">
        <f>+'Ресурсное обеспечение 27.09'!G370</f>
        <v>0</v>
      </c>
      <c r="H455" s="2">
        <f>+'Ресурсное обеспечение 27.09'!H370</f>
        <v>0</v>
      </c>
      <c r="I455" s="2">
        <f>+'Ресурсное обеспечение 27.09'!I370</f>
        <v>0</v>
      </c>
      <c r="J455" s="2">
        <f>+'Ресурсное обеспечение 27.09'!J370</f>
        <v>0</v>
      </c>
      <c r="K455" s="2">
        <f>+'Ресурсное обеспечение 27.09'!K370</f>
        <v>0</v>
      </c>
      <c r="L455" s="2">
        <f>+'Ресурсное обеспечение 27.09'!L370</f>
        <v>0</v>
      </c>
    </row>
    <row r="456" spans="1:12" ht="15">
      <c r="A456" s="53"/>
      <c r="B456" s="38"/>
      <c r="C456" s="40"/>
      <c r="D456" s="11" t="s">
        <v>51</v>
      </c>
      <c r="E456" s="8"/>
      <c r="F456" s="2">
        <f>+'Ресурсное обеспечение 27.09'!F371</f>
        <v>0</v>
      </c>
      <c r="G456" s="2">
        <f>+'Ресурсное обеспечение 27.09'!G371</f>
        <v>0</v>
      </c>
      <c r="H456" s="2">
        <f>+'Ресурсное обеспечение 27.09'!H371</f>
        <v>0</v>
      </c>
      <c r="I456" s="2">
        <f>+'Ресурсное обеспечение 27.09'!I371</f>
        <v>0</v>
      </c>
      <c r="J456" s="2">
        <f>+'Ресурсное обеспечение 27.09'!J371</f>
        <v>0</v>
      </c>
      <c r="K456" s="2">
        <f>+'Ресурсное обеспечение 27.09'!K371</f>
        <v>0</v>
      </c>
      <c r="L456" s="2">
        <f>+'Ресурсное обеспечение 27.09'!L371</f>
        <v>0</v>
      </c>
    </row>
    <row r="457" spans="1:12" ht="15">
      <c r="A457" s="53"/>
      <c r="B457" s="38"/>
      <c r="C457" s="40"/>
      <c r="D457" s="11" t="s">
        <v>52</v>
      </c>
      <c r="E457" s="8"/>
      <c r="F457" s="2">
        <f>+'Ресурсное обеспечение 27.09'!F372</f>
        <v>887.4</v>
      </c>
      <c r="G457" s="2">
        <f>+'Ресурсное обеспечение 27.09'!G372</f>
        <v>1479.8</v>
      </c>
      <c r="H457" s="2">
        <f>+'Ресурсное обеспечение 27.09'!H372</f>
        <v>1479.8</v>
      </c>
      <c r="I457" s="2">
        <f>+'Ресурсное обеспечение 27.09'!I372</f>
        <v>1478.3</v>
      </c>
      <c r="J457" s="2">
        <f>+'Ресурсное обеспечение 27.09'!J372</f>
        <v>1499.2</v>
      </c>
      <c r="K457" s="2">
        <f>+'Ресурсное обеспечение 27.09'!K372</f>
        <v>1499.2</v>
      </c>
      <c r="L457" s="2">
        <f>+'Ресурсное обеспечение 27.09'!L372</f>
        <v>1499.2</v>
      </c>
    </row>
    <row r="458" spans="1:12" ht="15">
      <c r="A458" s="54"/>
      <c r="B458" s="45"/>
      <c r="C458" s="44"/>
      <c r="D458" s="11" t="s">
        <v>58</v>
      </c>
      <c r="E458" s="8"/>
      <c r="F458" s="12"/>
      <c r="G458" s="12"/>
      <c r="H458" s="12"/>
      <c r="I458" s="12"/>
      <c r="J458" s="12"/>
      <c r="K458" s="12"/>
      <c r="L458" s="12"/>
    </row>
    <row r="459" spans="1:12" ht="14.25" customHeight="1">
      <c r="A459" s="52">
        <v>84</v>
      </c>
      <c r="B459" s="37" t="s">
        <v>119</v>
      </c>
      <c r="C459" s="39" t="s">
        <v>57</v>
      </c>
      <c r="D459" s="11" t="s">
        <v>45</v>
      </c>
      <c r="E459" s="8"/>
      <c r="F459" s="2">
        <f>+'Ресурсное обеспечение 27.09'!F373</f>
        <v>2137.4999999999995</v>
      </c>
      <c r="G459" s="2">
        <f>+'Ресурсное обеспечение 27.09'!G373</f>
        <v>2027.8</v>
      </c>
      <c r="H459" s="2">
        <f>+'Ресурсное обеспечение 27.09'!H373</f>
        <v>2027.8</v>
      </c>
      <c r="I459" s="2">
        <f>+'Ресурсное обеспечение 27.09'!I373</f>
        <v>1003.3</v>
      </c>
      <c r="J459" s="2">
        <f>+'Ресурсное обеспечение 27.09'!J373</f>
        <v>943.6000000000001</v>
      </c>
      <c r="K459" s="2">
        <f>+'Ресурсное обеспечение 27.09'!K373</f>
        <v>944.4000000000001</v>
      </c>
      <c r="L459" s="2">
        <f>+'Ресурсное обеспечение 27.09'!L373</f>
        <v>944.4</v>
      </c>
    </row>
    <row r="460" spans="1:12" ht="15">
      <c r="A460" s="53"/>
      <c r="B460" s="38"/>
      <c r="C460" s="40"/>
      <c r="D460" s="11" t="s">
        <v>50</v>
      </c>
      <c r="E460" s="8"/>
      <c r="F460" s="2">
        <f>+'Ресурсное обеспечение 27.09'!F374</f>
        <v>0</v>
      </c>
      <c r="G460" s="2">
        <f>+'Ресурсное обеспечение 27.09'!G374</f>
        <v>0</v>
      </c>
      <c r="H460" s="2">
        <f>+'Ресурсное обеспечение 27.09'!H374</f>
        <v>0</v>
      </c>
      <c r="I460" s="2">
        <f>+'Ресурсное обеспечение 27.09'!I374</f>
        <v>0</v>
      </c>
      <c r="J460" s="2">
        <f>+'Ресурсное обеспечение 27.09'!J374</f>
        <v>0</v>
      </c>
      <c r="K460" s="2">
        <f>+'Ресурсное обеспечение 27.09'!K374</f>
        <v>0</v>
      </c>
      <c r="L460" s="2">
        <f>+'Ресурсное обеспечение 27.09'!L374</f>
        <v>0</v>
      </c>
    </row>
    <row r="461" spans="1:12" ht="15">
      <c r="A461" s="53"/>
      <c r="B461" s="38"/>
      <c r="C461" s="40"/>
      <c r="D461" s="11" t="s">
        <v>51</v>
      </c>
      <c r="E461" s="8"/>
      <c r="F461" s="2">
        <f>+'Ресурсное обеспечение 27.09'!F375</f>
        <v>1551.5</v>
      </c>
      <c r="G461" s="2">
        <f>+'Ресурсное обеспечение 27.09'!G375</f>
        <v>1551.5</v>
      </c>
      <c r="H461" s="2">
        <f>+'Ресурсное обеспечение 27.09'!H375</f>
        <v>1551.5</v>
      </c>
      <c r="I461" s="2">
        <f>+'Ресурсное обеспечение 27.09'!I375</f>
        <v>0</v>
      </c>
      <c r="J461" s="2">
        <f>+'Ресурсное обеспечение 27.09'!J375</f>
        <v>0</v>
      </c>
      <c r="K461" s="2">
        <f>+'Ресурсное обеспечение 27.09'!K375</f>
        <v>0</v>
      </c>
      <c r="L461" s="2">
        <f>+'Ресурсное обеспечение 27.09'!L375</f>
        <v>0</v>
      </c>
    </row>
    <row r="462" spans="1:12" ht="15">
      <c r="A462" s="53"/>
      <c r="B462" s="38"/>
      <c r="C462" s="40"/>
      <c r="D462" s="11" t="s">
        <v>52</v>
      </c>
      <c r="E462" s="8"/>
      <c r="F462" s="2">
        <f>+'Ресурсное обеспечение 27.09'!F376</f>
        <v>586</v>
      </c>
      <c r="G462" s="2">
        <f>+'Ресурсное обеспечение 27.09'!G376</f>
        <v>476.29999999999995</v>
      </c>
      <c r="H462" s="2">
        <f>+'Ресурсное обеспечение 27.09'!H376</f>
        <v>476.29999999999995</v>
      </c>
      <c r="I462" s="2">
        <f>+'Ресурсное обеспечение 27.09'!I376</f>
        <v>1003.3</v>
      </c>
      <c r="J462" s="2">
        <f>+'Ресурсное обеспечение 27.09'!J376</f>
        <v>943.6000000000001</v>
      </c>
      <c r="K462" s="2">
        <f>+'Ресурсное обеспечение 27.09'!K376</f>
        <v>944.4000000000001</v>
      </c>
      <c r="L462" s="2">
        <f>+'Ресурсное обеспечение 27.09'!L376</f>
        <v>944.4</v>
      </c>
    </row>
    <row r="463" spans="1:12" ht="15">
      <c r="A463" s="54"/>
      <c r="B463" s="45"/>
      <c r="C463" s="44"/>
      <c r="D463" s="11" t="s">
        <v>58</v>
      </c>
      <c r="E463" s="8"/>
      <c r="F463" s="2"/>
      <c r="G463" s="2"/>
      <c r="H463" s="2"/>
      <c r="I463" s="2"/>
      <c r="J463" s="2"/>
      <c r="K463" s="2"/>
      <c r="L463" s="2"/>
    </row>
    <row r="464" spans="1:12" ht="14.25" customHeight="1">
      <c r="A464" s="52">
        <v>85</v>
      </c>
      <c r="B464" s="37" t="s">
        <v>189</v>
      </c>
      <c r="C464" s="39" t="s">
        <v>57</v>
      </c>
      <c r="D464" s="11" t="s">
        <v>45</v>
      </c>
      <c r="E464" s="8"/>
      <c r="F464" s="2">
        <f>+'Ресурсное обеспечение 27.09'!F377</f>
        <v>2137.4999999999995</v>
      </c>
      <c r="G464" s="2">
        <f>+'Ресурсное обеспечение 27.09'!G377</f>
        <v>2027.8</v>
      </c>
      <c r="H464" s="2">
        <f>+'Ресурсное обеспечение 27.09'!H377</f>
        <v>2027.8</v>
      </c>
      <c r="I464" s="2">
        <f>+'Ресурсное обеспечение 27.09'!I377</f>
        <v>1003.3</v>
      </c>
      <c r="J464" s="2">
        <f>+'Ресурсное обеспечение 27.09'!J377</f>
        <v>943.6000000000001</v>
      </c>
      <c r="K464" s="2">
        <f>+'Ресурсное обеспечение 27.09'!K377</f>
        <v>944.4000000000001</v>
      </c>
      <c r="L464" s="2">
        <f>+'Ресурсное обеспечение 27.09'!L377</f>
        <v>944.4</v>
      </c>
    </row>
    <row r="465" spans="1:12" ht="15">
      <c r="A465" s="53"/>
      <c r="B465" s="38"/>
      <c r="C465" s="40"/>
      <c r="D465" s="11" t="s">
        <v>50</v>
      </c>
      <c r="E465" s="8"/>
      <c r="F465" s="2">
        <f>+'Ресурсное обеспечение 27.09'!F378</f>
        <v>0</v>
      </c>
      <c r="G465" s="2">
        <f>+'Ресурсное обеспечение 27.09'!G378</f>
        <v>0</v>
      </c>
      <c r="H465" s="2">
        <f>+'Ресурсное обеспечение 27.09'!H378</f>
        <v>0</v>
      </c>
      <c r="I465" s="2">
        <f>+'Ресурсное обеспечение 27.09'!I378</f>
        <v>0</v>
      </c>
      <c r="J465" s="2">
        <f>+'Ресурсное обеспечение 27.09'!J378</f>
        <v>0</v>
      </c>
      <c r="K465" s="2">
        <f>+'Ресурсное обеспечение 27.09'!K378</f>
        <v>0</v>
      </c>
      <c r="L465" s="2">
        <f>+'Ресурсное обеспечение 27.09'!L378</f>
        <v>0</v>
      </c>
    </row>
    <row r="466" spans="1:12" ht="15">
      <c r="A466" s="53"/>
      <c r="B466" s="38"/>
      <c r="C466" s="40"/>
      <c r="D466" s="11" t="s">
        <v>51</v>
      </c>
      <c r="E466" s="8"/>
      <c r="F466" s="2">
        <f>+'Ресурсное обеспечение 27.09'!F379</f>
        <v>1551.5</v>
      </c>
      <c r="G466" s="2">
        <f>+'Ресурсное обеспечение 27.09'!G379</f>
        <v>1551.5</v>
      </c>
      <c r="H466" s="2">
        <f>+'Ресурсное обеспечение 27.09'!H379</f>
        <v>1551.5</v>
      </c>
      <c r="I466" s="2">
        <f>+'Ресурсное обеспечение 27.09'!I379</f>
        <v>0</v>
      </c>
      <c r="J466" s="2">
        <f>+'Ресурсное обеспечение 27.09'!J379</f>
        <v>0</v>
      </c>
      <c r="K466" s="2">
        <f>+'Ресурсное обеспечение 27.09'!K379</f>
        <v>0</v>
      </c>
      <c r="L466" s="2">
        <f>+'Ресурсное обеспечение 27.09'!L379</f>
        <v>0</v>
      </c>
    </row>
    <row r="467" spans="1:12" ht="15">
      <c r="A467" s="53"/>
      <c r="B467" s="38"/>
      <c r="C467" s="40"/>
      <c r="D467" s="11" t="s">
        <v>52</v>
      </c>
      <c r="E467" s="8"/>
      <c r="F467" s="2">
        <f>+'Ресурсное обеспечение 27.09'!F380</f>
        <v>586</v>
      </c>
      <c r="G467" s="2">
        <f>+'Ресурсное обеспечение 27.09'!G380</f>
        <v>476.29999999999995</v>
      </c>
      <c r="H467" s="2">
        <f>+'Ресурсное обеспечение 27.09'!H380</f>
        <v>476.29999999999995</v>
      </c>
      <c r="I467" s="2">
        <f>+'Ресурсное обеспечение 27.09'!I380</f>
        <v>1003.3</v>
      </c>
      <c r="J467" s="2">
        <f>+'Ресурсное обеспечение 27.09'!J380</f>
        <v>943.6000000000001</v>
      </c>
      <c r="K467" s="2">
        <f>+'Ресурсное обеспечение 27.09'!K380</f>
        <v>944.4000000000001</v>
      </c>
      <c r="L467" s="2">
        <f>+'Ресурсное обеспечение 27.09'!L380</f>
        <v>944.4</v>
      </c>
    </row>
    <row r="468" spans="1:12" ht="15">
      <c r="A468" s="54"/>
      <c r="B468" s="45"/>
      <c r="C468" s="44"/>
      <c r="D468" s="11" t="s">
        <v>58</v>
      </c>
      <c r="E468" s="8"/>
      <c r="F468" s="2"/>
      <c r="G468" s="2"/>
      <c r="H468" s="2"/>
      <c r="I468" s="2"/>
      <c r="J468" s="2"/>
      <c r="K468" s="2"/>
      <c r="L468" s="2"/>
    </row>
    <row r="469" spans="1:12" ht="14.25" customHeight="1">
      <c r="A469" s="52">
        <v>86</v>
      </c>
      <c r="B469" s="37" t="s">
        <v>190</v>
      </c>
      <c r="C469" s="39" t="s">
        <v>57</v>
      </c>
      <c r="D469" s="11" t="s">
        <v>45</v>
      </c>
      <c r="E469" s="8"/>
      <c r="F469" s="2">
        <f>+'Ресурсное обеспечение 27.09'!F381</f>
        <v>255.6</v>
      </c>
      <c r="G469" s="2">
        <f>+'Ресурсное обеспечение 27.09'!G381</f>
        <v>205</v>
      </c>
      <c r="H469" s="2">
        <f>+'Ресурсное обеспечение 27.09'!H381</f>
        <v>205</v>
      </c>
      <c r="I469" s="2">
        <f>+'Ресурсное обеспечение 27.09'!I381</f>
        <v>205</v>
      </c>
      <c r="J469" s="2">
        <f>+'Ресурсное обеспечение 27.09'!J381</f>
        <v>205</v>
      </c>
      <c r="K469" s="2">
        <f>+'Ресурсное обеспечение 27.09'!K381</f>
        <v>205</v>
      </c>
      <c r="L469" s="2">
        <f>+'Ресурсное обеспечение 27.09'!L381</f>
        <v>205</v>
      </c>
    </row>
    <row r="470" spans="1:12" ht="15">
      <c r="A470" s="53"/>
      <c r="B470" s="38"/>
      <c r="C470" s="40"/>
      <c r="D470" s="11" t="s">
        <v>50</v>
      </c>
      <c r="E470" s="8"/>
      <c r="F470" s="2">
        <f>+'Ресурсное обеспечение 27.09'!F382</f>
        <v>0</v>
      </c>
      <c r="G470" s="2">
        <f>+'Ресурсное обеспечение 27.09'!G382</f>
        <v>0</v>
      </c>
      <c r="H470" s="2">
        <f>+'Ресурсное обеспечение 27.09'!H382</f>
        <v>0</v>
      </c>
      <c r="I470" s="2">
        <f>+'Ресурсное обеспечение 27.09'!I382</f>
        <v>0</v>
      </c>
      <c r="J470" s="2">
        <f>+'Ресурсное обеспечение 27.09'!J382</f>
        <v>0</v>
      </c>
      <c r="K470" s="2">
        <f>+'Ресурсное обеспечение 27.09'!K382</f>
        <v>0</v>
      </c>
      <c r="L470" s="2">
        <f>+'Ресурсное обеспечение 27.09'!L382</f>
        <v>0</v>
      </c>
    </row>
    <row r="471" spans="1:12" ht="15">
      <c r="A471" s="53"/>
      <c r="B471" s="38"/>
      <c r="C471" s="40"/>
      <c r="D471" s="11" t="s">
        <v>51</v>
      </c>
      <c r="E471" s="8"/>
      <c r="F471" s="2">
        <f>+'Ресурсное обеспечение 27.09'!F383</f>
        <v>0</v>
      </c>
      <c r="G471" s="2">
        <f>+'Ресурсное обеспечение 27.09'!G383</f>
        <v>0</v>
      </c>
      <c r="H471" s="2">
        <f>+'Ресурсное обеспечение 27.09'!H383</f>
        <v>0</v>
      </c>
      <c r="I471" s="2">
        <f>+'Ресурсное обеспечение 27.09'!I383</f>
        <v>0</v>
      </c>
      <c r="J471" s="2">
        <f>+'Ресурсное обеспечение 27.09'!J383</f>
        <v>0</v>
      </c>
      <c r="K471" s="2">
        <f>+'Ресурсное обеспечение 27.09'!K383</f>
        <v>0</v>
      </c>
      <c r="L471" s="2">
        <f>+'Ресурсное обеспечение 27.09'!L383</f>
        <v>0</v>
      </c>
    </row>
    <row r="472" spans="1:12" ht="15">
      <c r="A472" s="53"/>
      <c r="B472" s="38"/>
      <c r="C472" s="40"/>
      <c r="D472" s="11" t="s">
        <v>52</v>
      </c>
      <c r="E472" s="8"/>
      <c r="F472" s="2">
        <f>+'Ресурсное обеспечение 27.09'!F384</f>
        <v>255.6</v>
      </c>
      <c r="G472" s="2">
        <f>+'Ресурсное обеспечение 27.09'!G384</f>
        <v>205</v>
      </c>
      <c r="H472" s="2">
        <f>+'Ресурсное обеспечение 27.09'!H384</f>
        <v>205</v>
      </c>
      <c r="I472" s="2">
        <f>+'Ресурсное обеспечение 27.09'!I384</f>
        <v>205</v>
      </c>
      <c r="J472" s="2">
        <f>+'Ресурсное обеспечение 27.09'!J384</f>
        <v>205</v>
      </c>
      <c r="K472" s="2">
        <f>+'Ресурсное обеспечение 27.09'!K384</f>
        <v>205</v>
      </c>
      <c r="L472" s="2">
        <f>+'Ресурсное обеспечение 27.09'!L384</f>
        <v>205</v>
      </c>
    </row>
    <row r="473" spans="1:12" ht="15">
      <c r="A473" s="54"/>
      <c r="B473" s="45"/>
      <c r="C473" s="44"/>
      <c r="D473" s="11" t="s">
        <v>58</v>
      </c>
      <c r="E473" s="8"/>
      <c r="F473" s="24"/>
      <c r="G473" s="24"/>
      <c r="H473" s="24"/>
      <c r="I473" s="24"/>
      <c r="J473" s="24"/>
      <c r="K473" s="24"/>
      <c r="L473" s="24"/>
    </row>
    <row r="474" spans="1:12" ht="27.75" customHeight="1">
      <c r="A474" s="52">
        <v>87</v>
      </c>
      <c r="B474" s="37" t="s">
        <v>191</v>
      </c>
      <c r="C474" s="39" t="s">
        <v>57</v>
      </c>
      <c r="D474" s="11" t="s">
        <v>45</v>
      </c>
      <c r="E474" s="8"/>
      <c r="F474" s="2">
        <f>+'Ресурсное обеспечение 27.09'!F385</f>
        <v>231.2</v>
      </c>
      <c r="G474" s="2">
        <f>+'Ресурсное обеспечение 27.09'!G385</f>
        <v>172.2</v>
      </c>
      <c r="H474" s="2">
        <f>+'Ресурсное обеспечение 27.09'!H385</f>
        <v>172.2</v>
      </c>
      <c r="I474" s="2">
        <f>+'Ресурсное обеспечение 27.09'!I385</f>
        <v>699.1999999999999</v>
      </c>
      <c r="J474" s="2">
        <f>+'Ресурсное обеспечение 27.09'!J385</f>
        <v>639.5000000000001</v>
      </c>
      <c r="K474" s="2">
        <f>+'Ресурсное обеспечение 27.09'!K385</f>
        <v>640.3000000000001</v>
      </c>
      <c r="L474" s="2">
        <f>+'Ресурсное обеспечение 27.09'!L385</f>
        <v>640.3</v>
      </c>
    </row>
    <row r="475" spans="1:12" ht="26.25" customHeight="1">
      <c r="A475" s="53"/>
      <c r="B475" s="38"/>
      <c r="C475" s="40"/>
      <c r="D475" s="11" t="s">
        <v>50</v>
      </c>
      <c r="E475" s="8"/>
      <c r="F475" s="2">
        <f>+'Ресурсное обеспечение 27.09'!F386</f>
        <v>0</v>
      </c>
      <c r="G475" s="2">
        <f>+'Ресурсное обеспечение 27.09'!G386</f>
        <v>0</v>
      </c>
      <c r="H475" s="2">
        <f>+'Ресурсное обеспечение 27.09'!H386</f>
        <v>0</v>
      </c>
      <c r="I475" s="2">
        <f>+'Ресурсное обеспечение 27.09'!I386</f>
        <v>0</v>
      </c>
      <c r="J475" s="2">
        <f>+'Ресурсное обеспечение 27.09'!J386</f>
        <v>0</v>
      </c>
      <c r="K475" s="2">
        <f>+'Ресурсное обеспечение 27.09'!K386</f>
        <v>0</v>
      </c>
      <c r="L475" s="2">
        <f>+'Ресурсное обеспечение 27.09'!L386</f>
        <v>0</v>
      </c>
    </row>
    <row r="476" spans="1:12" ht="15">
      <c r="A476" s="53"/>
      <c r="B476" s="38"/>
      <c r="C476" s="40"/>
      <c r="D476" s="11" t="s">
        <v>51</v>
      </c>
      <c r="E476" s="8"/>
      <c r="F476" s="2">
        <f>+'Ресурсное обеспечение 27.09'!F387</f>
        <v>0</v>
      </c>
      <c r="G476" s="2">
        <f>+'Ресурсное обеспечение 27.09'!G387</f>
        <v>0</v>
      </c>
      <c r="H476" s="2">
        <f>+'Ресурсное обеспечение 27.09'!H387</f>
        <v>0</v>
      </c>
      <c r="I476" s="2">
        <f>+'Ресурсное обеспечение 27.09'!I387</f>
        <v>0</v>
      </c>
      <c r="J476" s="2">
        <f>+'Ресурсное обеспечение 27.09'!J387</f>
        <v>0</v>
      </c>
      <c r="K476" s="2">
        <f>+'Ресурсное обеспечение 27.09'!K387</f>
        <v>0</v>
      </c>
      <c r="L476" s="2">
        <f>+'Ресурсное обеспечение 27.09'!L387</f>
        <v>0</v>
      </c>
    </row>
    <row r="477" spans="1:12" ht="15">
      <c r="A477" s="53"/>
      <c r="B477" s="38"/>
      <c r="C477" s="40"/>
      <c r="D477" s="11" t="s">
        <v>52</v>
      </c>
      <c r="E477" s="8"/>
      <c r="F477" s="2">
        <f>+'Ресурсное обеспечение 27.09'!F388</f>
        <v>231.2</v>
      </c>
      <c r="G477" s="2">
        <f>+'Ресурсное обеспечение 27.09'!G388</f>
        <v>172.2</v>
      </c>
      <c r="H477" s="2">
        <f>+'Ресурсное обеспечение 27.09'!H388</f>
        <v>172.2</v>
      </c>
      <c r="I477" s="2">
        <f>+'Ресурсное обеспечение 27.09'!I388</f>
        <v>699.1999999999999</v>
      </c>
      <c r="J477" s="2">
        <f>+'Ресурсное обеспечение 27.09'!J388</f>
        <v>639.5000000000001</v>
      </c>
      <c r="K477" s="2">
        <f>+'Ресурсное обеспечение 27.09'!K388</f>
        <v>640.3000000000001</v>
      </c>
      <c r="L477" s="2">
        <f>+'Ресурсное обеспечение 27.09'!L388</f>
        <v>640.3</v>
      </c>
    </row>
    <row r="478" spans="1:12" ht="15">
      <c r="A478" s="54"/>
      <c r="B478" s="45"/>
      <c r="C478" s="44"/>
      <c r="D478" s="11" t="s">
        <v>58</v>
      </c>
      <c r="E478" s="8"/>
      <c r="F478" s="24"/>
      <c r="G478" s="24"/>
      <c r="H478" s="24"/>
      <c r="I478" s="24"/>
      <c r="J478" s="24"/>
      <c r="K478" s="24"/>
      <c r="L478" s="24"/>
    </row>
    <row r="479" spans="1:12" ht="14.25" customHeight="1">
      <c r="A479" s="52">
        <v>88</v>
      </c>
      <c r="B479" s="37" t="s">
        <v>192</v>
      </c>
      <c r="C479" s="39" t="s">
        <v>57</v>
      </c>
      <c r="D479" s="11" t="s">
        <v>45</v>
      </c>
      <c r="E479" s="8"/>
      <c r="F479" s="2">
        <f>+'Ресурсное обеспечение 27.09'!F389</f>
        <v>1650.6</v>
      </c>
      <c r="G479" s="2">
        <f>+'Ресурсное обеспечение 27.09'!G389</f>
        <v>1650.6</v>
      </c>
      <c r="H479" s="2">
        <f>+'Ресурсное обеспечение 27.09'!H389</f>
        <v>1650.6</v>
      </c>
      <c r="I479" s="2">
        <f>+'Ресурсное обеспечение 27.09'!I389</f>
        <v>99.1</v>
      </c>
      <c r="J479" s="2">
        <f>+'Ресурсное обеспечение 27.09'!J389</f>
        <v>99.1</v>
      </c>
      <c r="K479" s="2">
        <f>+'Ресурсное обеспечение 27.09'!K389</f>
        <v>99.1</v>
      </c>
      <c r="L479" s="2">
        <f>+'Ресурсное обеспечение 27.09'!L389</f>
        <v>99.1</v>
      </c>
    </row>
    <row r="480" spans="1:12" ht="15">
      <c r="A480" s="53"/>
      <c r="B480" s="38"/>
      <c r="C480" s="40"/>
      <c r="D480" s="11" t="s">
        <v>50</v>
      </c>
      <c r="E480" s="8"/>
      <c r="F480" s="2">
        <f>+'Ресурсное обеспечение 27.09'!F390</f>
        <v>0</v>
      </c>
      <c r="G480" s="2">
        <f>+'Ресурсное обеспечение 27.09'!G390</f>
        <v>0</v>
      </c>
      <c r="H480" s="2">
        <f>+'Ресурсное обеспечение 27.09'!H390</f>
        <v>0</v>
      </c>
      <c r="I480" s="2">
        <f>+'Ресурсное обеспечение 27.09'!I390</f>
        <v>0</v>
      </c>
      <c r="J480" s="2">
        <f>+'Ресурсное обеспечение 27.09'!J390</f>
        <v>0</v>
      </c>
      <c r="K480" s="2">
        <f>+'Ресурсное обеспечение 27.09'!K390</f>
        <v>0</v>
      </c>
      <c r="L480" s="2">
        <f>+'Ресурсное обеспечение 27.09'!L390</f>
        <v>0</v>
      </c>
    </row>
    <row r="481" spans="1:12" ht="15">
      <c r="A481" s="53"/>
      <c r="B481" s="38"/>
      <c r="C481" s="40"/>
      <c r="D481" s="11" t="s">
        <v>51</v>
      </c>
      <c r="E481" s="8"/>
      <c r="F481" s="2">
        <f>+'Ресурсное обеспечение 27.09'!F391</f>
        <v>1551.5</v>
      </c>
      <c r="G481" s="2">
        <f>+'Ресурсное обеспечение 27.09'!G391</f>
        <v>1551.5</v>
      </c>
      <c r="H481" s="2">
        <f>+'Ресурсное обеспечение 27.09'!H391</f>
        <v>1551.5</v>
      </c>
      <c r="I481" s="2">
        <f>+'Ресурсное обеспечение 27.09'!I391</f>
        <v>0</v>
      </c>
      <c r="J481" s="2">
        <f>+'Ресурсное обеспечение 27.09'!J391</f>
        <v>0</v>
      </c>
      <c r="K481" s="2">
        <f>+'Ресурсное обеспечение 27.09'!K391</f>
        <v>0</v>
      </c>
      <c r="L481" s="2">
        <f>+'Ресурсное обеспечение 27.09'!L391</f>
        <v>0</v>
      </c>
    </row>
    <row r="482" spans="1:12" ht="15">
      <c r="A482" s="53"/>
      <c r="B482" s="38"/>
      <c r="C482" s="40"/>
      <c r="D482" s="11" t="s">
        <v>52</v>
      </c>
      <c r="E482" s="8"/>
      <c r="F482" s="2">
        <f>+'Ресурсное обеспечение 27.09'!F392</f>
        <v>99.1</v>
      </c>
      <c r="G482" s="2">
        <f>+'Ресурсное обеспечение 27.09'!G392</f>
        <v>99.1</v>
      </c>
      <c r="H482" s="2">
        <f>+'Ресурсное обеспечение 27.09'!H392</f>
        <v>99.1</v>
      </c>
      <c r="I482" s="2">
        <f>+'Ресурсное обеспечение 27.09'!I392</f>
        <v>99.1</v>
      </c>
      <c r="J482" s="2">
        <f>+'Ресурсное обеспечение 27.09'!J392</f>
        <v>99.1</v>
      </c>
      <c r="K482" s="2">
        <f>+'Ресурсное обеспечение 27.09'!K392</f>
        <v>99.1</v>
      </c>
      <c r="L482" s="2">
        <f>+'Ресурсное обеспечение 27.09'!L392</f>
        <v>99.1</v>
      </c>
    </row>
    <row r="483" spans="1:12" ht="15">
      <c r="A483" s="54"/>
      <c r="B483" s="45"/>
      <c r="C483" s="44"/>
      <c r="D483" s="11" t="s">
        <v>58</v>
      </c>
      <c r="E483" s="8"/>
      <c r="F483" s="12"/>
      <c r="G483" s="12"/>
      <c r="H483" s="12"/>
      <c r="I483" s="12"/>
      <c r="J483" s="12"/>
      <c r="K483" s="12"/>
      <c r="L483" s="12"/>
    </row>
    <row r="484" spans="1:12" ht="14.25" customHeight="1">
      <c r="A484" s="52">
        <v>89</v>
      </c>
      <c r="B484" s="37" t="s">
        <v>161</v>
      </c>
      <c r="C484" s="39" t="s">
        <v>57</v>
      </c>
      <c r="D484" s="11" t="s">
        <v>45</v>
      </c>
      <c r="E484" s="8"/>
      <c r="F484" s="2">
        <f>+'Ресурсное обеспечение 27.09'!F393</f>
        <v>30029</v>
      </c>
      <c r="G484" s="2">
        <f>+'Ресурсное обеспечение 27.09'!G393</f>
        <v>27472.699999999997</v>
      </c>
      <c r="H484" s="2">
        <f>+'Ресурсное обеспечение 27.09'!H393</f>
        <v>27720.7</v>
      </c>
      <c r="I484" s="2">
        <f>+'Ресурсное обеспечение 27.09'!I393</f>
        <v>29397.9</v>
      </c>
      <c r="J484" s="2">
        <f>+'Ресурсное обеспечение 27.09'!J393</f>
        <v>30928.100000000002</v>
      </c>
      <c r="K484" s="2">
        <f>+'Ресурсное обеспечение 27.09'!K393</f>
        <v>31378</v>
      </c>
      <c r="L484" s="2">
        <f>+'Ресурсное обеспечение 27.09'!L393</f>
        <v>31378</v>
      </c>
    </row>
    <row r="485" spans="1:12" ht="15">
      <c r="A485" s="53"/>
      <c r="B485" s="38"/>
      <c r="C485" s="40"/>
      <c r="D485" s="11" t="s">
        <v>50</v>
      </c>
      <c r="E485" s="8"/>
      <c r="F485" s="2">
        <f>+'Ресурсное обеспечение 27.09'!F394</f>
        <v>0</v>
      </c>
      <c r="G485" s="2">
        <f>+'Ресурсное обеспечение 27.09'!G394</f>
        <v>0</v>
      </c>
      <c r="H485" s="2">
        <f>+'Ресурсное обеспечение 27.09'!H394</f>
        <v>0</v>
      </c>
      <c r="I485" s="2">
        <f>+'Ресурсное обеспечение 27.09'!I394</f>
        <v>0</v>
      </c>
      <c r="J485" s="2">
        <f>+'Ресурсное обеспечение 27.09'!J394</f>
        <v>0</v>
      </c>
      <c r="K485" s="2">
        <f>+'Ресурсное обеспечение 27.09'!K394</f>
        <v>0</v>
      </c>
      <c r="L485" s="2">
        <f>+'Ресурсное обеспечение 27.09'!L394</f>
        <v>0</v>
      </c>
    </row>
    <row r="486" spans="1:12" ht="15">
      <c r="A486" s="53"/>
      <c r="B486" s="38"/>
      <c r="C486" s="40"/>
      <c r="D486" s="11" t="s">
        <v>51</v>
      </c>
      <c r="E486" s="8"/>
      <c r="F486" s="2">
        <f>+'Ресурсное обеспечение 27.09'!F395</f>
        <v>0</v>
      </c>
      <c r="G486" s="2">
        <f>+'Ресурсное обеспечение 27.09'!G395</f>
        <v>0</v>
      </c>
      <c r="H486" s="2">
        <f>+'Ресурсное обеспечение 27.09'!H395</f>
        <v>0</v>
      </c>
      <c r="I486" s="2">
        <f>+'Ресурсное обеспечение 27.09'!I395</f>
        <v>0</v>
      </c>
      <c r="J486" s="2">
        <f>+'Ресурсное обеспечение 27.09'!J395</f>
        <v>0</v>
      </c>
      <c r="K486" s="2">
        <f>+'Ресурсное обеспечение 27.09'!K395</f>
        <v>0</v>
      </c>
      <c r="L486" s="2">
        <f>+'Ресурсное обеспечение 27.09'!L395</f>
        <v>0</v>
      </c>
    </row>
    <row r="487" spans="1:12" ht="15">
      <c r="A487" s="53"/>
      <c r="B487" s="38"/>
      <c r="C487" s="40"/>
      <c r="D487" s="11" t="s">
        <v>52</v>
      </c>
      <c r="E487" s="8"/>
      <c r="F487" s="2">
        <f>+'Ресурсное обеспечение 27.09'!F396</f>
        <v>30029</v>
      </c>
      <c r="G487" s="2">
        <f>+'Ресурсное обеспечение 27.09'!G396</f>
        <v>27472.699999999997</v>
      </c>
      <c r="H487" s="2">
        <f>+'Ресурсное обеспечение 27.09'!H396</f>
        <v>27720.7</v>
      </c>
      <c r="I487" s="2">
        <f>+'Ресурсное обеспечение 27.09'!I396</f>
        <v>29397.9</v>
      </c>
      <c r="J487" s="2">
        <f>+'Ресурсное обеспечение 27.09'!J396</f>
        <v>30928.100000000002</v>
      </c>
      <c r="K487" s="2">
        <f>+'Ресурсное обеспечение 27.09'!K396</f>
        <v>31378</v>
      </c>
      <c r="L487" s="2">
        <f>+'Ресурсное обеспечение 27.09'!L396</f>
        <v>31378</v>
      </c>
    </row>
    <row r="488" spans="1:12" ht="15">
      <c r="A488" s="54"/>
      <c r="B488" s="45"/>
      <c r="C488" s="44"/>
      <c r="D488" s="11" t="s">
        <v>58</v>
      </c>
      <c r="E488" s="8"/>
      <c r="F488" s="2"/>
      <c r="G488" s="2"/>
      <c r="H488" s="2"/>
      <c r="I488" s="2"/>
      <c r="J488" s="2"/>
      <c r="K488" s="2"/>
      <c r="L488" s="2"/>
    </row>
    <row r="489" spans="1:12" ht="14.25" customHeight="1">
      <c r="A489" s="52">
        <v>90</v>
      </c>
      <c r="B489" s="37" t="s">
        <v>68</v>
      </c>
      <c r="C489" s="39" t="s">
        <v>57</v>
      </c>
      <c r="D489" s="11" t="s">
        <v>45</v>
      </c>
      <c r="E489" s="8"/>
      <c r="F489" s="2">
        <f>+'Ресурсное обеспечение 27.09'!F397</f>
        <v>30029</v>
      </c>
      <c r="G489" s="2">
        <f>+'Ресурсное обеспечение 27.09'!G397</f>
        <v>27472.699999999997</v>
      </c>
      <c r="H489" s="2">
        <f>+'Ресурсное обеспечение 27.09'!H397</f>
        <v>27720.7</v>
      </c>
      <c r="I489" s="2">
        <f>+'Ресурсное обеспечение 27.09'!I397</f>
        <v>29397.9</v>
      </c>
      <c r="J489" s="2">
        <f>+'Ресурсное обеспечение 27.09'!J397</f>
        <v>30928.100000000002</v>
      </c>
      <c r="K489" s="2">
        <f>+'Ресурсное обеспечение 27.09'!K397</f>
        <v>31378</v>
      </c>
      <c r="L489" s="2">
        <f>+'Ресурсное обеспечение 27.09'!L397</f>
        <v>31378</v>
      </c>
    </row>
    <row r="490" spans="1:12" ht="15">
      <c r="A490" s="53"/>
      <c r="B490" s="38"/>
      <c r="C490" s="40"/>
      <c r="D490" s="11" t="s">
        <v>50</v>
      </c>
      <c r="E490" s="8"/>
      <c r="F490" s="2">
        <f>+'Ресурсное обеспечение 27.09'!F398</f>
        <v>0</v>
      </c>
      <c r="G490" s="2">
        <f>+'Ресурсное обеспечение 27.09'!G398</f>
        <v>0</v>
      </c>
      <c r="H490" s="2">
        <f>+'Ресурсное обеспечение 27.09'!H398</f>
        <v>0</v>
      </c>
      <c r="I490" s="2">
        <f>+'Ресурсное обеспечение 27.09'!I398</f>
        <v>0</v>
      </c>
      <c r="J490" s="2">
        <f>+'Ресурсное обеспечение 27.09'!J398</f>
        <v>0</v>
      </c>
      <c r="K490" s="2">
        <f>+'Ресурсное обеспечение 27.09'!K398</f>
        <v>0</v>
      </c>
      <c r="L490" s="2">
        <f>+'Ресурсное обеспечение 27.09'!L398</f>
        <v>0</v>
      </c>
    </row>
    <row r="491" spans="1:12" ht="15">
      <c r="A491" s="53"/>
      <c r="B491" s="38"/>
      <c r="C491" s="40"/>
      <c r="D491" s="11" t="s">
        <v>51</v>
      </c>
      <c r="E491" s="8"/>
      <c r="F491" s="2">
        <f>+'Ресурсное обеспечение 27.09'!F399</f>
        <v>0</v>
      </c>
      <c r="G491" s="2">
        <f>+'Ресурсное обеспечение 27.09'!G399</f>
        <v>0</v>
      </c>
      <c r="H491" s="2">
        <f>+'Ресурсное обеспечение 27.09'!H399</f>
        <v>0</v>
      </c>
      <c r="I491" s="2">
        <f>+'Ресурсное обеспечение 27.09'!I399</f>
        <v>0</v>
      </c>
      <c r="J491" s="2">
        <f>+'Ресурсное обеспечение 27.09'!J399</f>
        <v>0</v>
      </c>
      <c r="K491" s="2">
        <f>+'Ресурсное обеспечение 27.09'!K399</f>
        <v>0</v>
      </c>
      <c r="L491" s="2">
        <f>+'Ресурсное обеспечение 27.09'!L399</f>
        <v>0</v>
      </c>
    </row>
    <row r="492" spans="1:12" ht="15">
      <c r="A492" s="53"/>
      <c r="B492" s="38"/>
      <c r="C492" s="40"/>
      <c r="D492" s="11" t="s">
        <v>52</v>
      </c>
      <c r="E492" s="8"/>
      <c r="F492" s="2">
        <f>+'Ресурсное обеспечение 27.09'!F400</f>
        <v>30029</v>
      </c>
      <c r="G492" s="2">
        <f>+'Ресурсное обеспечение 27.09'!G400</f>
        <v>27472.699999999997</v>
      </c>
      <c r="H492" s="2">
        <f>+'Ресурсное обеспечение 27.09'!H400</f>
        <v>27720.7</v>
      </c>
      <c r="I492" s="2">
        <f>+'Ресурсное обеспечение 27.09'!I400</f>
        <v>29397.9</v>
      </c>
      <c r="J492" s="2">
        <f>+'Ресурсное обеспечение 27.09'!J400</f>
        <v>30928.100000000002</v>
      </c>
      <c r="K492" s="2">
        <f>+'Ресурсное обеспечение 27.09'!K400</f>
        <v>31378</v>
      </c>
      <c r="L492" s="2">
        <f>+'Ресурсное обеспечение 27.09'!L400</f>
        <v>31378</v>
      </c>
    </row>
    <row r="493" spans="1:12" ht="15">
      <c r="A493" s="54"/>
      <c r="B493" s="45"/>
      <c r="C493" s="44"/>
      <c r="D493" s="11" t="s">
        <v>58</v>
      </c>
      <c r="E493" s="8"/>
      <c r="F493" s="2"/>
      <c r="G493" s="2"/>
      <c r="H493" s="2"/>
      <c r="I493" s="2"/>
      <c r="J493" s="2"/>
      <c r="K493" s="2"/>
      <c r="L493" s="2"/>
    </row>
    <row r="494" spans="1:12" ht="14.25" customHeight="1">
      <c r="A494" s="52">
        <v>91</v>
      </c>
      <c r="B494" s="37" t="s">
        <v>193</v>
      </c>
      <c r="C494" s="39" t="s">
        <v>57</v>
      </c>
      <c r="D494" s="11" t="s">
        <v>45</v>
      </c>
      <c r="E494" s="8"/>
      <c r="F494" s="2">
        <f>+'Ресурсное обеспечение 27.09'!F401</f>
        <v>3345.1</v>
      </c>
      <c r="G494" s="2">
        <f>+'Ресурсное обеспечение 27.09'!G401</f>
        <v>1918.9</v>
      </c>
      <c r="H494" s="2">
        <f>+'Ресурсное обеспечение 27.09'!H401</f>
        <v>1983.1</v>
      </c>
      <c r="I494" s="2">
        <f>+'Ресурсное обеспечение 27.09'!I401</f>
        <v>27413.7</v>
      </c>
      <c r="J494" s="2">
        <f>+'Ресурсное обеспечение 27.09'!J401</f>
        <v>28966.9</v>
      </c>
      <c r="K494" s="2">
        <f>+'Ресурсное обеспечение 27.09'!K401</f>
        <v>29398</v>
      </c>
      <c r="L494" s="2">
        <f>+'Ресурсное обеспечение 27.09'!L401</f>
        <v>29398</v>
      </c>
    </row>
    <row r="495" spans="1:12" ht="15">
      <c r="A495" s="53"/>
      <c r="B495" s="38"/>
      <c r="C495" s="40"/>
      <c r="D495" s="11" t="s">
        <v>50</v>
      </c>
      <c r="E495" s="8"/>
      <c r="F495" s="2">
        <f>+'Ресурсное обеспечение 27.09'!F402</f>
        <v>0</v>
      </c>
      <c r="G495" s="2">
        <f>+'Ресурсное обеспечение 27.09'!G402</f>
        <v>0</v>
      </c>
      <c r="H495" s="2">
        <f>+'Ресурсное обеспечение 27.09'!H402</f>
        <v>0</v>
      </c>
      <c r="I495" s="2">
        <f>+'Ресурсное обеспечение 27.09'!I402</f>
        <v>0</v>
      </c>
      <c r="J495" s="2">
        <f>+'Ресурсное обеспечение 27.09'!J402</f>
        <v>0</v>
      </c>
      <c r="K495" s="2">
        <f>+'Ресурсное обеспечение 27.09'!K402</f>
        <v>0</v>
      </c>
      <c r="L495" s="2">
        <f>+'Ресурсное обеспечение 27.09'!L402</f>
        <v>0</v>
      </c>
    </row>
    <row r="496" spans="1:12" ht="15">
      <c r="A496" s="53"/>
      <c r="B496" s="38"/>
      <c r="C496" s="40"/>
      <c r="D496" s="11" t="s">
        <v>51</v>
      </c>
      <c r="E496" s="8"/>
      <c r="F496" s="2">
        <f>+'Ресурсное обеспечение 27.09'!F403</f>
        <v>0</v>
      </c>
      <c r="G496" s="2">
        <f>+'Ресурсное обеспечение 27.09'!G403</f>
        <v>0</v>
      </c>
      <c r="H496" s="2">
        <f>+'Ресурсное обеспечение 27.09'!H403</f>
        <v>0</v>
      </c>
      <c r="I496" s="2">
        <f>+'Ресурсное обеспечение 27.09'!I403</f>
        <v>0</v>
      </c>
      <c r="J496" s="2">
        <f>+'Ресурсное обеспечение 27.09'!J403</f>
        <v>0</v>
      </c>
      <c r="K496" s="2">
        <f>+'Ресурсное обеспечение 27.09'!K403</f>
        <v>0</v>
      </c>
      <c r="L496" s="2">
        <f>+'Ресурсное обеспечение 27.09'!L403</f>
        <v>0</v>
      </c>
    </row>
    <row r="497" spans="1:12" ht="15">
      <c r="A497" s="53"/>
      <c r="B497" s="38"/>
      <c r="C497" s="40"/>
      <c r="D497" s="11" t="s">
        <v>52</v>
      </c>
      <c r="E497" s="8"/>
      <c r="F497" s="2">
        <f>+'Ресурсное обеспечение 27.09'!F404</f>
        <v>3345.1</v>
      </c>
      <c r="G497" s="2">
        <f>+'Ресурсное обеспечение 27.09'!G404</f>
        <v>1918.9</v>
      </c>
      <c r="H497" s="2">
        <f>+'Ресурсное обеспечение 27.09'!H404</f>
        <v>1983.1</v>
      </c>
      <c r="I497" s="2">
        <f>+'Ресурсное обеспечение 27.09'!I404</f>
        <v>27413.7</v>
      </c>
      <c r="J497" s="2">
        <f>+'Ресурсное обеспечение 27.09'!J404</f>
        <v>28966.9</v>
      </c>
      <c r="K497" s="2">
        <f>+'Ресурсное обеспечение 27.09'!K404</f>
        <v>29398</v>
      </c>
      <c r="L497" s="2">
        <f>+'Ресурсное обеспечение 27.09'!L404</f>
        <v>29398</v>
      </c>
    </row>
    <row r="498" spans="1:12" ht="15">
      <c r="A498" s="54"/>
      <c r="B498" s="45"/>
      <c r="C498" s="44"/>
      <c r="D498" s="11" t="s">
        <v>58</v>
      </c>
      <c r="E498" s="8"/>
      <c r="F498" s="24"/>
      <c r="G498" s="24"/>
      <c r="H498" s="24"/>
      <c r="I498" s="24"/>
      <c r="J498" s="24"/>
      <c r="K498" s="24"/>
      <c r="L498" s="24"/>
    </row>
    <row r="499" spans="1:12" ht="14.25" customHeight="1">
      <c r="A499" s="52">
        <v>92</v>
      </c>
      <c r="B499" s="37" t="s">
        <v>194</v>
      </c>
      <c r="C499" s="39" t="s">
        <v>57</v>
      </c>
      <c r="D499" s="11" t="s">
        <v>45</v>
      </c>
      <c r="E499" s="8"/>
      <c r="F499" s="2">
        <f>+'Ресурсное обеспечение 27.09'!F405</f>
        <v>939.4</v>
      </c>
      <c r="G499" s="2">
        <f>+'Ресурсное обеспечение 27.09'!G405</f>
        <v>444.4</v>
      </c>
      <c r="H499" s="2">
        <f>+'Ресурсное обеспечение 27.09'!H405</f>
        <v>444.4</v>
      </c>
      <c r="I499" s="2">
        <f>+'Ресурсное обеспечение 27.09'!I405</f>
        <v>475</v>
      </c>
      <c r="J499" s="2">
        <f>+'Ресурсное обеспечение 27.09'!J405</f>
        <v>451.7</v>
      </c>
      <c r="K499" s="2">
        <f>+'Ресурсное обеспечение 27.09'!K405</f>
        <v>470.2</v>
      </c>
      <c r="L499" s="2">
        <f>+'Ресурсное обеспечение 27.09'!L405</f>
        <v>470.2</v>
      </c>
    </row>
    <row r="500" spans="1:12" ht="15">
      <c r="A500" s="53"/>
      <c r="B500" s="38"/>
      <c r="C500" s="40"/>
      <c r="D500" s="11" t="s">
        <v>50</v>
      </c>
      <c r="E500" s="8"/>
      <c r="F500" s="2">
        <f>+'Ресурсное обеспечение 27.09'!F406</f>
        <v>0</v>
      </c>
      <c r="G500" s="2">
        <f>+'Ресурсное обеспечение 27.09'!G406</f>
        <v>0</v>
      </c>
      <c r="H500" s="2">
        <f>+'Ресурсное обеспечение 27.09'!H406</f>
        <v>0</v>
      </c>
      <c r="I500" s="2">
        <f>+'Ресурсное обеспечение 27.09'!I406</f>
        <v>0</v>
      </c>
      <c r="J500" s="2">
        <f>+'Ресурсное обеспечение 27.09'!J406</f>
        <v>0</v>
      </c>
      <c r="K500" s="2">
        <f>+'Ресурсное обеспечение 27.09'!K406</f>
        <v>0</v>
      </c>
      <c r="L500" s="2">
        <f>+'Ресурсное обеспечение 27.09'!L406</f>
        <v>0</v>
      </c>
    </row>
    <row r="501" spans="1:12" ht="15">
      <c r="A501" s="53"/>
      <c r="B501" s="38"/>
      <c r="C501" s="40"/>
      <c r="D501" s="11" t="s">
        <v>51</v>
      </c>
      <c r="E501" s="8"/>
      <c r="F501" s="2">
        <f>+'Ресурсное обеспечение 27.09'!F407</f>
        <v>0</v>
      </c>
      <c r="G501" s="2">
        <f>+'Ресурсное обеспечение 27.09'!G407</f>
        <v>0</v>
      </c>
      <c r="H501" s="2">
        <f>+'Ресурсное обеспечение 27.09'!H407</f>
        <v>0</v>
      </c>
      <c r="I501" s="2">
        <f>+'Ресурсное обеспечение 27.09'!I407</f>
        <v>0</v>
      </c>
      <c r="J501" s="2">
        <f>+'Ресурсное обеспечение 27.09'!J407</f>
        <v>0</v>
      </c>
      <c r="K501" s="2">
        <f>+'Ресурсное обеспечение 27.09'!K407</f>
        <v>0</v>
      </c>
      <c r="L501" s="2">
        <f>+'Ресурсное обеспечение 27.09'!L407</f>
        <v>0</v>
      </c>
    </row>
    <row r="502" spans="1:12" ht="15">
      <c r="A502" s="53"/>
      <c r="B502" s="38"/>
      <c r="C502" s="40"/>
      <c r="D502" s="11" t="s">
        <v>52</v>
      </c>
      <c r="E502" s="8"/>
      <c r="F502" s="2">
        <f>+'Ресурсное обеспечение 27.09'!F408</f>
        <v>939.4</v>
      </c>
      <c r="G502" s="2">
        <f>+'Ресурсное обеспечение 27.09'!G408</f>
        <v>444.4</v>
      </c>
      <c r="H502" s="2">
        <f>+'Ресурсное обеспечение 27.09'!H408</f>
        <v>444.4</v>
      </c>
      <c r="I502" s="2">
        <f>+'Ресурсное обеспечение 27.09'!I408</f>
        <v>475</v>
      </c>
      <c r="J502" s="2">
        <f>+'Ресурсное обеспечение 27.09'!J408</f>
        <v>451.7</v>
      </c>
      <c r="K502" s="2">
        <f>+'Ресурсное обеспечение 27.09'!K408</f>
        <v>470.2</v>
      </c>
      <c r="L502" s="2">
        <f>+'Ресурсное обеспечение 27.09'!L408</f>
        <v>470.2</v>
      </c>
    </row>
    <row r="503" spans="1:12" ht="15">
      <c r="A503" s="54"/>
      <c r="B503" s="45"/>
      <c r="C503" s="44"/>
      <c r="D503" s="11" t="s">
        <v>58</v>
      </c>
      <c r="E503" s="8"/>
      <c r="F503" s="24"/>
      <c r="G503" s="24"/>
      <c r="H503" s="24"/>
      <c r="I503" s="24"/>
      <c r="J503" s="24"/>
      <c r="K503" s="24"/>
      <c r="L503" s="24"/>
    </row>
    <row r="504" spans="1:12" ht="14.25" customHeight="1">
      <c r="A504" s="52">
        <v>93</v>
      </c>
      <c r="B504" s="37" t="s">
        <v>195</v>
      </c>
      <c r="C504" s="39" t="s">
        <v>57</v>
      </c>
      <c r="D504" s="11" t="s">
        <v>45</v>
      </c>
      <c r="E504" s="8"/>
      <c r="F504" s="2">
        <f>+'Ресурсное обеспечение 27.09'!F409</f>
        <v>51</v>
      </c>
      <c r="G504" s="2">
        <f>+'Ресурсное обеспечение 27.09'!G409</f>
        <v>43.2</v>
      </c>
      <c r="H504" s="2">
        <f>+'Ресурсное обеспечение 27.09'!H409</f>
        <v>43.2</v>
      </c>
      <c r="I504" s="2">
        <f>+'Ресурсное обеспечение 27.09'!I409</f>
        <v>1509.1999999999998</v>
      </c>
      <c r="J504" s="2">
        <f>+'Ресурсное обеспечение 27.09'!J409</f>
        <v>1509.5</v>
      </c>
      <c r="K504" s="2">
        <f>+'Ресурсное обеспечение 27.09'!K409</f>
        <v>1509.8</v>
      </c>
      <c r="L504" s="2">
        <f>+'Ресурсное обеспечение 27.09'!L409</f>
        <v>1509.8</v>
      </c>
    </row>
    <row r="505" spans="1:12" ht="15">
      <c r="A505" s="53"/>
      <c r="B505" s="38"/>
      <c r="C505" s="40"/>
      <c r="D505" s="11" t="s">
        <v>50</v>
      </c>
      <c r="E505" s="8"/>
      <c r="F505" s="2">
        <f>+'Ресурсное обеспечение 27.09'!F410</f>
        <v>0</v>
      </c>
      <c r="G505" s="2">
        <f>+'Ресурсное обеспечение 27.09'!G410</f>
        <v>0</v>
      </c>
      <c r="H505" s="2">
        <f>+'Ресурсное обеспечение 27.09'!H410</f>
        <v>0</v>
      </c>
      <c r="I505" s="2">
        <f>+'Ресурсное обеспечение 27.09'!I410</f>
        <v>0</v>
      </c>
      <c r="J505" s="2">
        <f>+'Ресурсное обеспечение 27.09'!J410</f>
        <v>0</v>
      </c>
      <c r="K505" s="2">
        <f>+'Ресурсное обеспечение 27.09'!K410</f>
        <v>0</v>
      </c>
      <c r="L505" s="2">
        <f>+'Ресурсное обеспечение 27.09'!L410</f>
        <v>0</v>
      </c>
    </row>
    <row r="506" spans="1:12" ht="15">
      <c r="A506" s="53"/>
      <c r="B506" s="38"/>
      <c r="C506" s="40"/>
      <c r="D506" s="11" t="s">
        <v>51</v>
      </c>
      <c r="E506" s="8"/>
      <c r="F506" s="2">
        <f>+'Ресурсное обеспечение 27.09'!F411</f>
        <v>0</v>
      </c>
      <c r="G506" s="2">
        <f>+'Ресурсное обеспечение 27.09'!G411</f>
        <v>0</v>
      </c>
      <c r="H506" s="2">
        <f>+'Ресурсное обеспечение 27.09'!H411</f>
        <v>0</v>
      </c>
      <c r="I506" s="2">
        <f>+'Ресурсное обеспечение 27.09'!I411</f>
        <v>0</v>
      </c>
      <c r="J506" s="2">
        <f>+'Ресурсное обеспечение 27.09'!J411</f>
        <v>0</v>
      </c>
      <c r="K506" s="2">
        <f>+'Ресурсное обеспечение 27.09'!K411</f>
        <v>0</v>
      </c>
      <c r="L506" s="2">
        <f>+'Ресурсное обеспечение 27.09'!L411</f>
        <v>0</v>
      </c>
    </row>
    <row r="507" spans="1:12" ht="15">
      <c r="A507" s="53"/>
      <c r="B507" s="38"/>
      <c r="C507" s="40"/>
      <c r="D507" s="11" t="s">
        <v>52</v>
      </c>
      <c r="E507" s="8"/>
      <c r="F507" s="2">
        <f>+'Ресурсное обеспечение 27.09'!F412</f>
        <v>51</v>
      </c>
      <c r="G507" s="2">
        <f>+'Ресурсное обеспечение 27.09'!G412</f>
        <v>43.2</v>
      </c>
      <c r="H507" s="2">
        <f>+'Ресурсное обеспечение 27.09'!H412</f>
        <v>43.2</v>
      </c>
      <c r="I507" s="2">
        <f>+'Ресурсное обеспечение 27.09'!I412</f>
        <v>1509.1999999999998</v>
      </c>
      <c r="J507" s="2">
        <f>+'Ресурсное обеспечение 27.09'!J412</f>
        <v>1509.5</v>
      </c>
      <c r="K507" s="2">
        <f>+'Ресурсное обеспечение 27.09'!K412</f>
        <v>1509.8</v>
      </c>
      <c r="L507" s="2">
        <f>+'Ресурсное обеспечение 27.09'!L412</f>
        <v>1509.8</v>
      </c>
    </row>
    <row r="508" spans="1:12" ht="15">
      <c r="A508" s="53"/>
      <c r="B508" s="38"/>
      <c r="C508" s="40"/>
      <c r="D508" s="11" t="s">
        <v>58</v>
      </c>
      <c r="E508" s="8"/>
      <c r="F508" s="2"/>
      <c r="G508" s="2"/>
      <c r="H508" s="2"/>
      <c r="I508" s="2"/>
      <c r="J508" s="2"/>
      <c r="K508" s="2"/>
      <c r="L508" s="2"/>
    </row>
    <row r="509" spans="1:12" ht="14.25" customHeight="1">
      <c r="A509" s="52">
        <v>94</v>
      </c>
      <c r="B509" s="37" t="s">
        <v>196</v>
      </c>
      <c r="C509" s="39" t="s">
        <v>57</v>
      </c>
      <c r="D509" s="11" t="s">
        <v>45</v>
      </c>
      <c r="E509" s="8"/>
      <c r="F509" s="2">
        <f>+'Ресурсное обеспечение 27.09'!F414</f>
        <v>0</v>
      </c>
      <c r="G509" s="2">
        <f>+'Ресурсное обеспечение 27.09'!G414</f>
        <v>0</v>
      </c>
      <c r="H509" s="2">
        <f>+'Ресурсное обеспечение 27.09'!H414</f>
        <v>0</v>
      </c>
      <c r="I509" s="2">
        <f>+'Ресурсное обеспечение 27.09'!I414</f>
        <v>0</v>
      </c>
      <c r="J509" s="2">
        <f>+'Ресурсное обеспечение 27.09'!J414</f>
        <v>0</v>
      </c>
      <c r="K509" s="2">
        <f>+'Ресурсное обеспечение 27.09'!K414</f>
        <v>0</v>
      </c>
      <c r="L509" s="2">
        <f>+'Ресурсное обеспечение 27.09'!L414</f>
        <v>0</v>
      </c>
    </row>
    <row r="510" spans="1:12" ht="15">
      <c r="A510" s="53"/>
      <c r="B510" s="38"/>
      <c r="C510" s="40"/>
      <c r="D510" s="11" t="s">
        <v>50</v>
      </c>
      <c r="E510" s="8"/>
      <c r="F510" s="2">
        <f>+'Ресурсное обеспечение 27.09'!F415</f>
        <v>0</v>
      </c>
      <c r="G510" s="2">
        <f>+'Ресурсное обеспечение 27.09'!G415</f>
        <v>0</v>
      </c>
      <c r="H510" s="2">
        <f>+'Ресурсное обеспечение 27.09'!H415</f>
        <v>0</v>
      </c>
      <c r="I510" s="2">
        <f>+'Ресурсное обеспечение 27.09'!I415</f>
        <v>0</v>
      </c>
      <c r="J510" s="2">
        <f>+'Ресурсное обеспечение 27.09'!J415</f>
        <v>0</v>
      </c>
      <c r="K510" s="2">
        <f>+'Ресурсное обеспечение 27.09'!K415</f>
        <v>0</v>
      </c>
      <c r="L510" s="2">
        <f>+'Ресурсное обеспечение 27.09'!L415</f>
        <v>0</v>
      </c>
    </row>
    <row r="511" spans="1:12" ht="21" customHeight="1">
      <c r="A511" s="53"/>
      <c r="B511" s="38"/>
      <c r="C511" s="40"/>
      <c r="D511" s="11" t="s">
        <v>51</v>
      </c>
      <c r="E511" s="8"/>
      <c r="F511" s="2">
        <f>+'Ресурсное обеспечение 27.09'!F416</f>
        <v>0</v>
      </c>
      <c r="G511" s="2">
        <f>+'Ресурсное обеспечение 27.09'!G416</f>
        <v>0</v>
      </c>
      <c r="H511" s="2">
        <f>+'Ресурсное обеспечение 27.09'!H416</f>
        <v>0</v>
      </c>
      <c r="I511" s="2">
        <f>+'Ресурсное обеспечение 27.09'!I416</f>
        <v>0</v>
      </c>
      <c r="J511" s="2">
        <f>+'Ресурсное обеспечение 27.09'!J416</f>
        <v>0</v>
      </c>
      <c r="K511" s="2">
        <f>+'Ресурсное обеспечение 27.09'!K416</f>
        <v>0</v>
      </c>
      <c r="L511" s="2">
        <f>+'Ресурсное обеспечение 27.09'!L416</f>
        <v>0</v>
      </c>
    </row>
    <row r="512" spans="1:12" ht="15">
      <c r="A512" s="53"/>
      <c r="B512" s="38"/>
      <c r="C512" s="40"/>
      <c r="D512" s="11" t="s">
        <v>52</v>
      </c>
      <c r="E512" s="8"/>
      <c r="F512" s="2">
        <f>+'Ресурсное обеспечение 27.09'!F417</f>
        <v>0</v>
      </c>
      <c r="G512" s="2">
        <f>+'Ресурсное обеспечение 27.09'!G417</f>
        <v>0</v>
      </c>
      <c r="H512" s="2">
        <f>+'Ресурсное обеспечение 27.09'!H417</f>
        <v>0</v>
      </c>
      <c r="I512" s="2">
        <f>+'Ресурсное обеспечение 27.09'!I417</f>
        <v>0</v>
      </c>
      <c r="J512" s="2">
        <f>+'Ресурсное обеспечение 27.09'!J417</f>
        <v>0</v>
      </c>
      <c r="K512" s="2">
        <f>+'Ресурсное обеспечение 27.09'!K417</f>
        <v>0</v>
      </c>
      <c r="L512" s="2">
        <f>+'Ресурсное обеспечение 27.09'!L417</f>
        <v>0</v>
      </c>
    </row>
    <row r="513" spans="1:12" ht="15">
      <c r="A513" s="54"/>
      <c r="B513" s="45"/>
      <c r="C513" s="44"/>
      <c r="D513" s="11" t="s">
        <v>58</v>
      </c>
      <c r="E513" s="8"/>
      <c r="F513" s="2"/>
      <c r="G513" s="2"/>
      <c r="H513" s="2"/>
      <c r="I513" s="2"/>
      <c r="J513" s="2"/>
      <c r="K513" s="2"/>
      <c r="L513" s="2"/>
    </row>
    <row r="514" spans="1:12" ht="30.75" customHeight="1">
      <c r="A514" s="52">
        <v>95</v>
      </c>
      <c r="B514" s="37" t="s">
        <v>197</v>
      </c>
      <c r="C514" s="39" t="s">
        <v>57</v>
      </c>
      <c r="D514" s="11" t="s">
        <v>45</v>
      </c>
      <c r="E514" s="8"/>
      <c r="F514" s="2">
        <f>+'Ресурсное обеспечение 27.09'!F418</f>
        <v>0</v>
      </c>
      <c r="G514" s="2">
        <f>+'Ресурсное обеспечение 27.09'!G418</f>
        <v>0</v>
      </c>
      <c r="H514" s="2">
        <f>+'Ресурсное обеспечение 27.09'!H418</f>
        <v>0</v>
      </c>
      <c r="I514" s="2">
        <f>+'Ресурсное обеспечение 27.09'!I418</f>
        <v>0</v>
      </c>
      <c r="J514" s="2">
        <f>+'Ресурсное обеспечение 27.09'!J418</f>
        <v>0</v>
      </c>
      <c r="K514" s="2">
        <f>+'Ресурсное обеспечение 27.09'!K418</f>
        <v>0</v>
      </c>
      <c r="L514" s="2">
        <f>+'Ресурсное обеспечение 27.09'!L418</f>
        <v>0</v>
      </c>
    </row>
    <row r="515" spans="1:12" ht="22.5" customHeight="1">
      <c r="A515" s="53"/>
      <c r="B515" s="38"/>
      <c r="C515" s="40"/>
      <c r="D515" s="11" t="s">
        <v>50</v>
      </c>
      <c r="E515" s="8"/>
      <c r="F515" s="2">
        <f>+'Ресурсное обеспечение 27.09'!F419</f>
        <v>0</v>
      </c>
      <c r="G515" s="2">
        <f>+'Ресурсное обеспечение 27.09'!G419</f>
        <v>0</v>
      </c>
      <c r="H515" s="2">
        <f>+'Ресурсное обеспечение 27.09'!H419</f>
        <v>0</v>
      </c>
      <c r="I515" s="2">
        <f>+'Ресурсное обеспечение 27.09'!I419</f>
        <v>0</v>
      </c>
      <c r="J515" s="2">
        <f>+'Ресурсное обеспечение 27.09'!J419</f>
        <v>0</v>
      </c>
      <c r="K515" s="2">
        <f>+'Ресурсное обеспечение 27.09'!K419</f>
        <v>0</v>
      </c>
      <c r="L515" s="2">
        <f>+'Ресурсное обеспечение 27.09'!L419</f>
        <v>0</v>
      </c>
    </row>
    <row r="516" spans="1:12" ht="15">
      <c r="A516" s="53"/>
      <c r="B516" s="38"/>
      <c r="C516" s="40"/>
      <c r="D516" s="11" t="s">
        <v>51</v>
      </c>
      <c r="E516" s="8"/>
      <c r="F516" s="2">
        <f>+'Ресурсное обеспечение 27.09'!F420</f>
        <v>0</v>
      </c>
      <c r="G516" s="2">
        <f>+'Ресурсное обеспечение 27.09'!G420</f>
        <v>0</v>
      </c>
      <c r="H516" s="2">
        <f>+'Ресурсное обеспечение 27.09'!H420</f>
        <v>0</v>
      </c>
      <c r="I516" s="2">
        <f>+'Ресурсное обеспечение 27.09'!I420</f>
        <v>0</v>
      </c>
      <c r="J516" s="2">
        <f>+'Ресурсное обеспечение 27.09'!J420</f>
        <v>0</v>
      </c>
      <c r="K516" s="2">
        <f>+'Ресурсное обеспечение 27.09'!K420</f>
        <v>0</v>
      </c>
      <c r="L516" s="2">
        <f>+'Ресурсное обеспечение 27.09'!L420</f>
        <v>0</v>
      </c>
    </row>
    <row r="517" spans="1:12" ht="17.25" customHeight="1">
      <c r="A517" s="53"/>
      <c r="B517" s="38"/>
      <c r="C517" s="40"/>
      <c r="D517" s="11" t="s">
        <v>52</v>
      </c>
      <c r="E517" s="8"/>
      <c r="F517" s="2"/>
      <c r="G517" s="2"/>
      <c r="H517" s="2"/>
      <c r="I517" s="2"/>
      <c r="J517" s="2"/>
      <c r="K517" s="2"/>
      <c r="L517" s="2"/>
    </row>
    <row r="518" spans="1:12" ht="27" customHeight="1">
      <c r="A518" s="54"/>
      <c r="B518" s="45"/>
      <c r="C518" s="44"/>
      <c r="D518" s="11" t="s">
        <v>58</v>
      </c>
      <c r="E518" s="8"/>
      <c r="F518" s="2"/>
      <c r="G518" s="2"/>
      <c r="H518" s="2"/>
      <c r="I518" s="2"/>
      <c r="J518" s="2"/>
      <c r="K518" s="2"/>
      <c r="L518" s="2"/>
    </row>
    <row r="519" spans="1:12" ht="40.5" customHeight="1">
      <c r="A519" s="52">
        <v>96</v>
      </c>
      <c r="B519" s="37" t="s">
        <v>198</v>
      </c>
      <c r="C519" s="39" t="s">
        <v>57</v>
      </c>
      <c r="D519" s="11" t="s">
        <v>45</v>
      </c>
      <c r="E519" s="8"/>
      <c r="F519" s="2">
        <f>+'Ресурсное обеспечение 27.09'!F422</f>
        <v>9741.9</v>
      </c>
      <c r="G519" s="2">
        <f>+'Ресурсное обеспечение 27.09'!G422</f>
        <v>18430.3</v>
      </c>
      <c r="H519" s="2">
        <f>+'Ресурсное обеспечение 27.09'!H422</f>
        <v>17500.2</v>
      </c>
      <c r="I519" s="2">
        <f>+'Ресурсное обеспечение 27.09'!I422</f>
        <v>0</v>
      </c>
      <c r="J519" s="2">
        <f>+'Ресурсное обеспечение 27.09'!J422</f>
        <v>0</v>
      </c>
      <c r="K519" s="2">
        <f>+'Ресурсное обеспечение 27.09'!K422</f>
        <v>0</v>
      </c>
      <c r="L519" s="2">
        <f>+'Ресурсное обеспечение 27.09'!L422</f>
        <v>0</v>
      </c>
    </row>
    <row r="520" spans="1:12" ht="39.75" customHeight="1">
      <c r="A520" s="53"/>
      <c r="B520" s="38"/>
      <c r="C520" s="40"/>
      <c r="D520" s="11" t="s">
        <v>50</v>
      </c>
      <c r="E520" s="8"/>
      <c r="F520" s="2">
        <f>+'Ресурсное обеспечение 27.09'!F423</f>
        <v>0</v>
      </c>
      <c r="G520" s="2">
        <f>+'Ресурсное обеспечение 27.09'!G423</f>
        <v>0</v>
      </c>
      <c r="H520" s="2">
        <f>+'Ресурсное обеспечение 27.09'!H423</f>
        <v>0</v>
      </c>
      <c r="I520" s="2">
        <f>+'Ресурсное обеспечение 27.09'!I423</f>
        <v>0</v>
      </c>
      <c r="J520" s="2">
        <f>+'Ресурсное обеспечение 27.09'!J423</f>
        <v>0</v>
      </c>
      <c r="K520" s="2">
        <f>+'Ресурсное обеспечение 27.09'!K423</f>
        <v>0</v>
      </c>
      <c r="L520" s="2">
        <f>+'Ресурсное обеспечение 27.09'!L423</f>
        <v>0</v>
      </c>
    </row>
    <row r="521" spans="1:12" ht="36.75" customHeight="1">
      <c r="A521" s="53"/>
      <c r="B521" s="38"/>
      <c r="C521" s="40"/>
      <c r="D521" s="11" t="s">
        <v>51</v>
      </c>
      <c r="E521" s="8"/>
      <c r="F521" s="2">
        <f>+'Ресурсное обеспечение 27.09'!F424</f>
        <v>0</v>
      </c>
      <c r="G521" s="2">
        <f>+'Ресурсное обеспечение 27.09'!G424</f>
        <v>0</v>
      </c>
      <c r="H521" s="2">
        <f>+'Ресурсное обеспечение 27.09'!H424</f>
        <v>0</v>
      </c>
      <c r="I521" s="2">
        <f>+'Ресурсное обеспечение 27.09'!I424</f>
        <v>0</v>
      </c>
      <c r="J521" s="2">
        <f>+'Ресурсное обеспечение 27.09'!J424</f>
        <v>0</v>
      </c>
      <c r="K521" s="2">
        <f>+'Ресурсное обеспечение 27.09'!K424</f>
        <v>0</v>
      </c>
      <c r="L521" s="2">
        <f>+'Ресурсное обеспечение 27.09'!L424</f>
        <v>0</v>
      </c>
    </row>
    <row r="522" spans="1:12" ht="15">
      <c r="A522" s="53"/>
      <c r="B522" s="38"/>
      <c r="C522" s="40"/>
      <c r="D522" s="11" t="s">
        <v>52</v>
      </c>
      <c r="E522" s="8"/>
      <c r="F522" s="2">
        <f>+'Ресурсное обеспечение 27.09'!F425</f>
        <v>9741.9</v>
      </c>
      <c r="G522" s="2">
        <f>+'Ресурсное обеспечение 27.09'!G425</f>
        <v>18430.3</v>
      </c>
      <c r="H522" s="2">
        <f>+'Ресурсное обеспечение 27.09'!H425</f>
        <v>17500.2</v>
      </c>
      <c r="I522" s="2">
        <f>+'Ресурсное обеспечение 27.09'!I425</f>
        <v>0</v>
      </c>
      <c r="J522" s="2">
        <f>+'Ресурсное обеспечение 27.09'!J425</f>
        <v>0</v>
      </c>
      <c r="K522" s="2">
        <f>+'Ресурсное обеспечение 27.09'!K425</f>
        <v>0</v>
      </c>
      <c r="L522" s="2">
        <f>+'Ресурсное обеспечение 27.09'!L425</f>
        <v>0</v>
      </c>
    </row>
    <row r="523" spans="1:12" ht="15">
      <c r="A523" s="54"/>
      <c r="B523" s="45"/>
      <c r="C523" s="44"/>
      <c r="D523" s="11" t="s">
        <v>58</v>
      </c>
      <c r="E523" s="8"/>
      <c r="F523" s="24"/>
      <c r="G523" s="24"/>
      <c r="H523" s="24"/>
      <c r="I523" s="24"/>
      <c r="J523" s="24"/>
      <c r="K523" s="24"/>
      <c r="L523" s="24"/>
    </row>
    <row r="524" spans="1:12" ht="25.5" customHeight="1">
      <c r="A524" s="58">
        <v>97</v>
      </c>
      <c r="B524" s="59" t="s">
        <v>199</v>
      </c>
      <c r="C524" s="60" t="s">
        <v>57</v>
      </c>
      <c r="D524" s="11" t="s">
        <v>45</v>
      </c>
      <c r="E524" s="8"/>
      <c r="F524" s="2">
        <f>+'Ресурсное обеспечение 27.09'!F426</f>
        <v>15951.6</v>
      </c>
      <c r="G524" s="2">
        <f>+'Ресурсное обеспечение 27.09'!G426</f>
        <v>6635.9</v>
      </c>
      <c r="H524" s="2">
        <f>+'Ресурсное обеспечение 27.09'!H426</f>
        <v>7749.8</v>
      </c>
      <c r="I524" s="2">
        <f>+'Ресурсное обеспечение 27.09'!I426</f>
        <v>0</v>
      </c>
      <c r="J524" s="2">
        <f>+'Ресурсное обеспечение 27.09'!J426</f>
        <v>0</v>
      </c>
      <c r="K524" s="2">
        <f>+'Ресурсное обеспечение 27.09'!K426</f>
        <v>0</v>
      </c>
      <c r="L524" s="2">
        <f>+'Ресурсное обеспечение 27.09'!L426</f>
        <v>0</v>
      </c>
    </row>
    <row r="525" spans="1:12" ht="27" customHeight="1">
      <c r="A525" s="58"/>
      <c r="B525" s="59"/>
      <c r="C525" s="60"/>
      <c r="D525" s="11" t="s">
        <v>50</v>
      </c>
      <c r="E525" s="8"/>
      <c r="F525" s="2">
        <f>+'Ресурсное обеспечение 27.09'!F427</f>
        <v>0</v>
      </c>
      <c r="G525" s="2">
        <f>+'Ресурсное обеспечение 27.09'!G427</f>
        <v>0</v>
      </c>
      <c r="H525" s="2">
        <f>+'Ресурсное обеспечение 27.09'!H427</f>
        <v>0</v>
      </c>
      <c r="I525" s="2">
        <f>+'Ресурсное обеспечение 27.09'!I427</f>
        <v>0</v>
      </c>
      <c r="J525" s="2">
        <f>+'Ресурсное обеспечение 27.09'!J427</f>
        <v>0</v>
      </c>
      <c r="K525" s="2">
        <f>+'Ресурсное обеспечение 27.09'!K427</f>
        <v>0</v>
      </c>
      <c r="L525" s="2">
        <f>+'Ресурсное обеспечение 27.09'!L427</f>
        <v>0</v>
      </c>
    </row>
    <row r="526" spans="1:12" ht="27" customHeight="1">
      <c r="A526" s="58"/>
      <c r="B526" s="59"/>
      <c r="C526" s="60"/>
      <c r="D526" s="11" t="s">
        <v>51</v>
      </c>
      <c r="E526" s="8"/>
      <c r="F526" s="2">
        <f>+'Ресурсное обеспечение 27.09'!F428</f>
        <v>0</v>
      </c>
      <c r="G526" s="2">
        <f>+'Ресурсное обеспечение 27.09'!G428</f>
        <v>0</v>
      </c>
      <c r="H526" s="2">
        <f>+'Ресурсное обеспечение 27.09'!H428</f>
        <v>0</v>
      </c>
      <c r="I526" s="2">
        <f>+'Ресурсное обеспечение 27.09'!I428</f>
        <v>0</v>
      </c>
      <c r="J526" s="2">
        <f>+'Ресурсное обеспечение 27.09'!J428</f>
        <v>0</v>
      </c>
      <c r="K526" s="2">
        <f>+'Ресурсное обеспечение 27.09'!K428</f>
        <v>0</v>
      </c>
      <c r="L526" s="2">
        <f>+'Ресурсное обеспечение 27.09'!L428</f>
        <v>0</v>
      </c>
    </row>
    <row r="527" spans="1:12" ht="15">
      <c r="A527" s="58"/>
      <c r="B527" s="59"/>
      <c r="C527" s="60"/>
      <c r="D527" s="11" t="s">
        <v>52</v>
      </c>
      <c r="E527" s="8"/>
      <c r="F527" s="2">
        <f>+'Ресурсное обеспечение 27.09'!F429</f>
        <v>15951.6</v>
      </c>
      <c r="G527" s="2">
        <f>+'Ресурсное обеспечение 27.09'!G429</f>
        <v>6635.9</v>
      </c>
      <c r="H527" s="2">
        <f>+'Ресурсное обеспечение 27.09'!H429</f>
        <v>7749.8</v>
      </c>
      <c r="I527" s="2">
        <f>+'Ресурсное обеспечение 27.09'!I429</f>
        <v>0</v>
      </c>
      <c r="J527" s="2">
        <f>+'Ресурсное обеспечение 27.09'!J429</f>
        <v>0</v>
      </c>
      <c r="K527" s="2">
        <f>+'Ресурсное обеспечение 27.09'!K429</f>
        <v>0</v>
      </c>
      <c r="L527" s="2">
        <f>+'Ресурсное обеспечение 27.09'!L429</f>
        <v>0</v>
      </c>
    </row>
    <row r="528" spans="1:12" ht="15">
      <c r="A528" s="58"/>
      <c r="B528" s="59"/>
      <c r="C528" s="60"/>
      <c r="D528" s="11" t="s">
        <v>58</v>
      </c>
      <c r="E528" s="8"/>
      <c r="F528" s="24"/>
      <c r="G528" s="24"/>
      <c r="H528" s="24"/>
      <c r="I528" s="2"/>
      <c r="J528" s="2"/>
      <c r="K528" s="2"/>
      <c r="L528" s="2"/>
    </row>
  </sheetData>
  <sheetProtection/>
  <mergeCells count="313">
    <mergeCell ref="A514:A518"/>
    <mergeCell ref="B514:B518"/>
    <mergeCell ref="C514:C518"/>
    <mergeCell ref="A55:A58"/>
    <mergeCell ref="A105:A108"/>
    <mergeCell ref="B145:B149"/>
    <mergeCell ref="A145:A149"/>
    <mergeCell ref="C115:C119"/>
    <mergeCell ref="C120:C124"/>
    <mergeCell ref="C125:C129"/>
    <mergeCell ref="A5:L5"/>
    <mergeCell ref="A6:L6"/>
    <mergeCell ref="A7:L7"/>
    <mergeCell ref="A8:L8"/>
    <mergeCell ref="A1:L1"/>
    <mergeCell ref="A2:L2"/>
    <mergeCell ref="A3:L3"/>
    <mergeCell ref="A4:L4"/>
    <mergeCell ref="A9:L9"/>
    <mergeCell ref="A10:L10"/>
    <mergeCell ref="A11:L11"/>
    <mergeCell ref="A12:A13"/>
    <mergeCell ref="B12:B13"/>
    <mergeCell ref="C12:C13"/>
    <mergeCell ref="D12:L12"/>
    <mergeCell ref="C30:C33"/>
    <mergeCell ref="C25:C29"/>
    <mergeCell ref="C20:C24"/>
    <mergeCell ref="C40:C44"/>
    <mergeCell ref="A15:A19"/>
    <mergeCell ref="B15:B19"/>
    <mergeCell ref="C15:C19"/>
    <mergeCell ref="C50:C54"/>
    <mergeCell ref="C45:C49"/>
    <mergeCell ref="B45:B49"/>
    <mergeCell ref="A45:A49"/>
    <mergeCell ref="B40:B44"/>
    <mergeCell ref="A40:A44"/>
    <mergeCell ref="A50:A53"/>
    <mergeCell ref="B50:B54"/>
    <mergeCell ref="C140:C144"/>
    <mergeCell ref="C145:C149"/>
    <mergeCell ref="A219:A222"/>
    <mergeCell ref="A70:A73"/>
    <mergeCell ref="B70:B74"/>
    <mergeCell ref="A85:A88"/>
    <mergeCell ref="B85:B89"/>
    <mergeCell ref="B90:B94"/>
    <mergeCell ref="A90:A94"/>
    <mergeCell ref="B110:B114"/>
    <mergeCell ref="B80:B84"/>
    <mergeCell ref="C80:C84"/>
    <mergeCell ref="A65:A68"/>
    <mergeCell ref="B65:B69"/>
    <mergeCell ref="A60:A63"/>
    <mergeCell ref="B55:B59"/>
    <mergeCell ref="C55:C59"/>
    <mergeCell ref="B60:B64"/>
    <mergeCell ref="C60:C64"/>
    <mergeCell ref="C110:C114"/>
    <mergeCell ref="B115:B119"/>
    <mergeCell ref="A110:A114"/>
    <mergeCell ref="A115:A119"/>
    <mergeCell ref="C65:C69"/>
    <mergeCell ref="C70:C74"/>
    <mergeCell ref="A75:A78"/>
    <mergeCell ref="A80:A83"/>
    <mergeCell ref="B75:B79"/>
    <mergeCell ref="C75:C79"/>
    <mergeCell ref="C130:C134"/>
    <mergeCell ref="B135:B139"/>
    <mergeCell ref="C135:C139"/>
    <mergeCell ref="A120:A124"/>
    <mergeCell ref="A125:A129"/>
    <mergeCell ref="B120:B124"/>
    <mergeCell ref="B125:B129"/>
    <mergeCell ref="A130:A134"/>
    <mergeCell ref="A135:A139"/>
    <mergeCell ref="A209:A212"/>
    <mergeCell ref="A160:A164"/>
    <mergeCell ref="B160:B164"/>
    <mergeCell ref="C160:C164"/>
    <mergeCell ref="C269:C273"/>
    <mergeCell ref="A224:A227"/>
    <mergeCell ref="A269:A272"/>
    <mergeCell ref="B269:B272"/>
    <mergeCell ref="C219:C222"/>
    <mergeCell ref="A165:A173"/>
    <mergeCell ref="C224:C228"/>
    <mergeCell ref="A509:A513"/>
    <mergeCell ref="B509:B513"/>
    <mergeCell ref="C509:C513"/>
    <mergeCell ref="B454:B458"/>
    <mergeCell ref="C454:C458"/>
    <mergeCell ref="B464:B468"/>
    <mergeCell ref="C464:C468"/>
    <mergeCell ref="B189:B193"/>
    <mergeCell ref="B194:B198"/>
    <mergeCell ref="A194:A198"/>
    <mergeCell ref="B199:B203"/>
    <mergeCell ref="A199:A203"/>
    <mergeCell ref="C194:C198"/>
    <mergeCell ref="C189:C193"/>
    <mergeCell ref="C239:C243"/>
    <mergeCell ref="C209:C213"/>
    <mergeCell ref="C214:C218"/>
    <mergeCell ref="C199:C203"/>
    <mergeCell ref="A204:A208"/>
    <mergeCell ref="B204:B208"/>
    <mergeCell ref="C204:C208"/>
    <mergeCell ref="A214:A217"/>
    <mergeCell ref="B209:B213"/>
    <mergeCell ref="B214:B218"/>
    <mergeCell ref="A239:A242"/>
    <mergeCell ref="A244:A247"/>
    <mergeCell ref="A234:A237"/>
    <mergeCell ref="C229:C233"/>
    <mergeCell ref="C234:C238"/>
    <mergeCell ref="A229:A232"/>
    <mergeCell ref="B234:B238"/>
    <mergeCell ref="B239:B243"/>
    <mergeCell ref="B244:B248"/>
    <mergeCell ref="C244:C248"/>
    <mergeCell ref="A249:A252"/>
    <mergeCell ref="A254:A257"/>
    <mergeCell ref="C249:C253"/>
    <mergeCell ref="B249:B253"/>
    <mergeCell ref="C254:C258"/>
    <mergeCell ref="B254:B258"/>
    <mergeCell ref="C274:C278"/>
    <mergeCell ref="C279:C283"/>
    <mergeCell ref="A259:A262"/>
    <mergeCell ref="A264:A267"/>
    <mergeCell ref="B264:B267"/>
    <mergeCell ref="C259:C263"/>
    <mergeCell ref="C264:C268"/>
    <mergeCell ref="A274:A277"/>
    <mergeCell ref="B274:B277"/>
    <mergeCell ref="B279:B283"/>
    <mergeCell ref="C294:C298"/>
    <mergeCell ref="C299:C303"/>
    <mergeCell ref="C284:C288"/>
    <mergeCell ref="B289:B293"/>
    <mergeCell ref="C289:C293"/>
    <mergeCell ref="A279:A282"/>
    <mergeCell ref="A284:A287"/>
    <mergeCell ref="B284:B288"/>
    <mergeCell ref="C319:C323"/>
    <mergeCell ref="A319:A323"/>
    <mergeCell ref="A314:A318"/>
    <mergeCell ref="B314:B318"/>
    <mergeCell ref="C304:C308"/>
    <mergeCell ref="C309:C313"/>
    <mergeCell ref="A289:A292"/>
    <mergeCell ref="A329:A333"/>
    <mergeCell ref="C334:C338"/>
    <mergeCell ref="C339:C343"/>
    <mergeCell ref="B324:B328"/>
    <mergeCell ref="C324:C328"/>
    <mergeCell ref="B329:B333"/>
    <mergeCell ref="C329:C333"/>
    <mergeCell ref="C314:C318"/>
    <mergeCell ref="B319:B323"/>
    <mergeCell ref="B349:B353"/>
    <mergeCell ref="B354:B358"/>
    <mergeCell ref="A344:A348"/>
    <mergeCell ref="A339:A343"/>
    <mergeCell ref="B339:B343"/>
    <mergeCell ref="B259:B263"/>
    <mergeCell ref="B304:B308"/>
    <mergeCell ref="A309:A313"/>
    <mergeCell ref="B309:B313"/>
    <mergeCell ref="A304:A308"/>
    <mergeCell ref="C369:C373"/>
    <mergeCell ref="A354:A357"/>
    <mergeCell ref="C354:C358"/>
    <mergeCell ref="B359:B363"/>
    <mergeCell ref="C359:C363"/>
    <mergeCell ref="C344:C348"/>
    <mergeCell ref="B344:B348"/>
    <mergeCell ref="C349:C353"/>
    <mergeCell ref="C364:C368"/>
    <mergeCell ref="B364:B368"/>
    <mergeCell ref="B219:B223"/>
    <mergeCell ref="B224:B228"/>
    <mergeCell ref="B229:B233"/>
    <mergeCell ref="A379:A383"/>
    <mergeCell ref="A374:A378"/>
    <mergeCell ref="B374:B378"/>
    <mergeCell ref="A369:A373"/>
    <mergeCell ref="B369:B373"/>
    <mergeCell ref="A359:A363"/>
    <mergeCell ref="A349:A353"/>
    <mergeCell ref="B389:B393"/>
    <mergeCell ref="C389:C393"/>
    <mergeCell ref="A384:A388"/>
    <mergeCell ref="C394:C398"/>
    <mergeCell ref="B394:B398"/>
    <mergeCell ref="C374:C378"/>
    <mergeCell ref="B379:B383"/>
    <mergeCell ref="C379:C383"/>
    <mergeCell ref="B384:B388"/>
    <mergeCell ref="A439:A443"/>
    <mergeCell ref="A444:A448"/>
    <mergeCell ref="B444:B448"/>
    <mergeCell ref="C444:C448"/>
    <mergeCell ref="B439:B443"/>
    <mergeCell ref="C439:C443"/>
    <mergeCell ref="A459:A463"/>
    <mergeCell ref="B459:B463"/>
    <mergeCell ref="C459:C463"/>
    <mergeCell ref="A464:A468"/>
    <mergeCell ref="B449:B453"/>
    <mergeCell ref="C449:C453"/>
    <mergeCell ref="A449:A453"/>
    <mergeCell ref="A454:A458"/>
    <mergeCell ref="A469:A473"/>
    <mergeCell ref="B469:B473"/>
    <mergeCell ref="C469:C473"/>
    <mergeCell ref="A474:A478"/>
    <mergeCell ref="C474:C478"/>
    <mergeCell ref="B474:B478"/>
    <mergeCell ref="A479:A483"/>
    <mergeCell ref="B479:B483"/>
    <mergeCell ref="C479:C483"/>
    <mergeCell ref="C484:C488"/>
    <mergeCell ref="B484:B488"/>
    <mergeCell ref="A484:A488"/>
    <mergeCell ref="A489:A493"/>
    <mergeCell ref="B489:B493"/>
    <mergeCell ref="C489:C493"/>
    <mergeCell ref="B494:B498"/>
    <mergeCell ref="A494:A498"/>
    <mergeCell ref="C494:C498"/>
    <mergeCell ref="B499:B503"/>
    <mergeCell ref="A499:A503"/>
    <mergeCell ref="C499:C503"/>
    <mergeCell ref="A504:A508"/>
    <mergeCell ref="B504:B508"/>
    <mergeCell ref="C504:C508"/>
    <mergeCell ref="A519:A523"/>
    <mergeCell ref="B519:B523"/>
    <mergeCell ref="C519:C523"/>
    <mergeCell ref="A524:A528"/>
    <mergeCell ref="B524:B528"/>
    <mergeCell ref="C524:C528"/>
    <mergeCell ref="C105:C109"/>
    <mergeCell ref="B95:B99"/>
    <mergeCell ref="B100:B104"/>
    <mergeCell ref="C85:C89"/>
    <mergeCell ref="C90:C94"/>
    <mergeCell ref="C95:C99"/>
    <mergeCell ref="C100:C104"/>
    <mergeCell ref="A140:A144"/>
    <mergeCell ref="B140:B144"/>
    <mergeCell ref="B130:B134"/>
    <mergeCell ref="A150:A154"/>
    <mergeCell ref="B150:B154"/>
    <mergeCell ref="A95:A99"/>
    <mergeCell ref="A100:A104"/>
    <mergeCell ref="B105:B109"/>
    <mergeCell ref="C184:C188"/>
    <mergeCell ref="B165:B173"/>
    <mergeCell ref="C150:C154"/>
    <mergeCell ref="A155:A159"/>
    <mergeCell ref="B155:B159"/>
    <mergeCell ref="C155:C159"/>
    <mergeCell ref="A174:A178"/>
    <mergeCell ref="A179:A183"/>
    <mergeCell ref="A184:A188"/>
    <mergeCell ref="A189:A193"/>
    <mergeCell ref="C165:C173"/>
    <mergeCell ref="B174:B178"/>
    <mergeCell ref="B179:B183"/>
    <mergeCell ref="B184:B188"/>
    <mergeCell ref="C174:C178"/>
    <mergeCell ref="C179:C183"/>
    <mergeCell ref="A324:A328"/>
    <mergeCell ref="A299:A303"/>
    <mergeCell ref="B299:B303"/>
    <mergeCell ref="A404:A408"/>
    <mergeCell ref="A399:A403"/>
    <mergeCell ref="A364:A368"/>
    <mergeCell ref="B399:B403"/>
    <mergeCell ref="B404:B408"/>
    <mergeCell ref="A394:A398"/>
    <mergeCell ref="A389:A392"/>
    <mergeCell ref="A429:A433"/>
    <mergeCell ref="A434:A438"/>
    <mergeCell ref="A20:A39"/>
    <mergeCell ref="B409:B413"/>
    <mergeCell ref="A409:A413"/>
    <mergeCell ref="B414:B418"/>
    <mergeCell ref="A294:A298"/>
    <mergeCell ref="B294:B298"/>
    <mergeCell ref="A334:A338"/>
    <mergeCell ref="B334:B338"/>
    <mergeCell ref="A414:A418"/>
    <mergeCell ref="C414:C418"/>
    <mergeCell ref="C419:C423"/>
    <mergeCell ref="C424:C428"/>
    <mergeCell ref="B419:B428"/>
    <mergeCell ref="A419:A428"/>
    <mergeCell ref="B434:B438"/>
    <mergeCell ref="C434:C438"/>
    <mergeCell ref="C35:C38"/>
    <mergeCell ref="B20:B39"/>
    <mergeCell ref="C429:C433"/>
    <mergeCell ref="B429:B433"/>
    <mergeCell ref="C409:C413"/>
    <mergeCell ref="C404:C408"/>
    <mergeCell ref="C399:C403"/>
    <mergeCell ref="C384:C388"/>
  </mergeCells>
  <printOptions/>
  <pageMargins left="0.31496062992125984" right="0" top="1.1811023622047245" bottom="0" header="0.31496062992125984" footer="0.31496062992125984"/>
  <pageSetup horizontalDpi="600" verticalDpi="600" orientation="landscape" paperSize="9" scale="73" r:id="rId1"/>
  <rowBreaks count="9" manualBreakCount="9">
    <brk id="34" max="11" man="1"/>
    <brk id="109" max="11" man="1"/>
    <brk id="218" max="11" man="1"/>
    <brk id="258" max="11" man="1"/>
    <brk id="288" max="11" man="1"/>
    <brk id="338" max="11" man="1"/>
    <brk id="388" max="11" man="1"/>
    <brk id="453" max="11" man="1"/>
    <brk id="49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9"/>
  <sheetViews>
    <sheetView view="pageBreakPreview" zoomScale="75" zoomScaleSheetLayoutView="75" zoomScalePageLayoutView="0" workbookViewId="0" topLeftCell="A409">
      <selection activeCell="F336" sqref="F336"/>
    </sheetView>
  </sheetViews>
  <sheetFormatPr defaultColWidth="9.140625" defaultRowHeight="15"/>
  <cols>
    <col min="1" max="1" width="6.28125" style="6" customWidth="1"/>
    <col min="2" max="2" width="38.8515625" style="36" customWidth="1"/>
    <col min="3" max="3" width="30.421875" style="22" customWidth="1"/>
    <col min="4" max="4" width="35.00390625" style="6" customWidth="1"/>
    <col min="5" max="5" width="0.13671875" style="6" hidden="1" customWidth="1"/>
    <col min="6" max="6" width="14.7109375" style="5" customWidth="1"/>
    <col min="7" max="7" width="12.8515625" style="5" customWidth="1"/>
    <col min="8" max="8" width="18.00390625" style="5" customWidth="1"/>
    <col min="9" max="9" width="14.8515625" style="6" customWidth="1"/>
    <col min="10" max="10" width="12.7109375" style="6" customWidth="1"/>
    <col min="11" max="11" width="15.57421875" style="6" customWidth="1"/>
    <col min="12" max="12" width="16.00390625" style="6" customWidth="1"/>
    <col min="13" max="14" width="9.8515625" style="0" bestFit="1" customWidth="1"/>
  </cols>
  <sheetData>
    <row r="1" spans="1:12" ht="15.75">
      <c r="A1" s="70" t="s">
        <v>145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 customHeight="1">
      <c r="A2" s="71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>
      <c r="A3" s="71" t="s">
        <v>72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.75">
      <c r="A4" s="71" t="s">
        <v>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0" t="s">
        <v>112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8.75">
      <c r="A6" s="66" t="s">
        <v>34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8.75">
      <c r="A7" s="66" t="s">
        <v>35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8.75">
      <c r="A8" s="66" t="s">
        <v>36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8.75">
      <c r="A9" s="66" t="s">
        <v>73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8.75">
      <c r="A10" s="67" t="s">
        <v>37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26.2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63" customHeight="1">
      <c r="A12" s="82" t="s">
        <v>38</v>
      </c>
      <c r="B12" s="83" t="s">
        <v>39</v>
      </c>
      <c r="C12" s="77" t="s">
        <v>40</v>
      </c>
      <c r="D12" s="88" t="s">
        <v>41</v>
      </c>
      <c r="E12" s="88"/>
      <c r="F12" s="88"/>
      <c r="G12" s="88"/>
      <c r="H12" s="88"/>
      <c r="I12" s="88"/>
      <c r="J12" s="88"/>
      <c r="K12" s="88"/>
      <c r="L12" s="88"/>
    </row>
    <row r="13" spans="1:12" ht="15">
      <c r="A13" s="82"/>
      <c r="B13" s="83"/>
      <c r="C13" s="77"/>
      <c r="D13" s="9" t="s">
        <v>42</v>
      </c>
      <c r="E13" s="9"/>
      <c r="F13" s="1" t="s">
        <v>106</v>
      </c>
      <c r="G13" s="1" t="s">
        <v>107</v>
      </c>
      <c r="H13" s="1" t="s">
        <v>108</v>
      </c>
      <c r="I13" s="1" t="s">
        <v>109</v>
      </c>
      <c r="J13" s="1" t="s">
        <v>43</v>
      </c>
      <c r="K13" s="1" t="s">
        <v>110</v>
      </c>
      <c r="L13" s="1" t="s">
        <v>111</v>
      </c>
    </row>
    <row r="14" spans="1:12" ht="15">
      <c r="A14" s="10">
        <v>1</v>
      </c>
      <c r="B14" s="34">
        <v>2</v>
      </c>
      <c r="C14" s="21">
        <v>3</v>
      </c>
      <c r="D14" s="10">
        <v>4</v>
      </c>
      <c r="E14" s="10"/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</row>
    <row r="15" spans="1:14" ht="16.5" customHeight="1">
      <c r="A15" s="80">
        <v>1</v>
      </c>
      <c r="B15" s="83" t="s">
        <v>162</v>
      </c>
      <c r="C15" s="77" t="s">
        <v>65</v>
      </c>
      <c r="D15" s="11" t="s">
        <v>45</v>
      </c>
      <c r="E15" s="8"/>
      <c r="F15" s="2">
        <f aca="true" t="shared" si="0" ref="F15:G17">+F20+F357+F373+F393</f>
        <v>579936.9</v>
      </c>
      <c r="G15" s="2">
        <f t="shared" si="0"/>
        <v>455172</v>
      </c>
      <c r="H15" s="2">
        <f>+H20+H357+H373+H393+0.1</f>
        <v>452907.2</v>
      </c>
      <c r="I15" s="2">
        <f aca="true" t="shared" si="1" ref="I15:L18">+I20+I357+I373+I393</f>
        <v>503219.5</v>
      </c>
      <c r="J15" s="2">
        <f t="shared" si="1"/>
        <v>488076.99999999994</v>
      </c>
      <c r="K15" s="2">
        <f t="shared" si="1"/>
        <v>486322.6</v>
      </c>
      <c r="L15" s="2">
        <f t="shared" si="1"/>
        <v>487742.8</v>
      </c>
      <c r="M15" s="3">
        <f>+G15+21.2-4507.1-8756-64543.1</f>
        <v>377387.00000000006</v>
      </c>
      <c r="N15" s="3">
        <f>+H15+234.5</f>
        <v>453141.7</v>
      </c>
    </row>
    <row r="16" spans="1:13" ht="60">
      <c r="A16" s="72"/>
      <c r="B16" s="83"/>
      <c r="C16" s="77"/>
      <c r="D16" s="11" t="s">
        <v>46</v>
      </c>
      <c r="E16" s="8"/>
      <c r="F16" s="2">
        <f t="shared" si="0"/>
        <v>54987.7</v>
      </c>
      <c r="G16" s="2">
        <f t="shared" si="0"/>
        <v>0</v>
      </c>
      <c r="H16" s="2">
        <f>+H21+H358+H374+H394</f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3"/>
    </row>
    <row r="17" spans="1:12" ht="60">
      <c r="A17" s="72"/>
      <c r="B17" s="83"/>
      <c r="C17" s="77"/>
      <c r="D17" s="11" t="s">
        <v>47</v>
      </c>
      <c r="E17" s="8"/>
      <c r="F17" s="2">
        <f t="shared" si="0"/>
        <v>364882.3</v>
      </c>
      <c r="G17" s="2">
        <f t="shared" si="0"/>
        <v>339622.5</v>
      </c>
      <c r="H17" s="2">
        <f>+H22+H359+H375+H395</f>
        <v>339281.5</v>
      </c>
      <c r="I17" s="2">
        <f t="shared" si="1"/>
        <v>333500.2</v>
      </c>
      <c r="J17" s="2">
        <f t="shared" si="1"/>
        <v>333500.2</v>
      </c>
      <c r="K17" s="2">
        <f t="shared" si="1"/>
        <v>333500.2</v>
      </c>
      <c r="L17" s="2">
        <f t="shared" si="1"/>
        <v>333500.2</v>
      </c>
    </row>
    <row r="18" spans="1:13" ht="30">
      <c r="A18" s="72"/>
      <c r="B18" s="83"/>
      <c r="C18" s="77"/>
      <c r="D18" s="11" t="s">
        <v>48</v>
      </c>
      <c r="E18" s="8"/>
      <c r="F18" s="2">
        <f>+F23+F360+F376+F396-0.1</f>
        <v>160066.9</v>
      </c>
      <c r="G18" s="2">
        <f>+G23+G360+G376+G396</f>
        <v>115549.5</v>
      </c>
      <c r="H18" s="2">
        <f>+H23+H360+H376+H396+0.1</f>
        <v>113625.7</v>
      </c>
      <c r="I18" s="2">
        <f t="shared" si="1"/>
        <v>169719.3</v>
      </c>
      <c r="J18" s="2">
        <f t="shared" si="1"/>
        <v>154576.8</v>
      </c>
      <c r="K18" s="2">
        <f t="shared" si="1"/>
        <v>152822.40000000002</v>
      </c>
      <c r="L18" s="2">
        <f t="shared" si="1"/>
        <v>154242.6</v>
      </c>
      <c r="M18" s="3"/>
    </row>
    <row r="19" spans="1:13" ht="30">
      <c r="A19" s="73"/>
      <c r="B19" s="83"/>
      <c r="C19" s="77"/>
      <c r="D19" s="11" t="s">
        <v>69</v>
      </c>
      <c r="E19" s="8"/>
      <c r="F19" s="2"/>
      <c r="G19" s="2"/>
      <c r="H19" s="2"/>
      <c r="I19" s="2"/>
      <c r="J19" s="2"/>
      <c r="K19" s="2"/>
      <c r="L19" s="2"/>
      <c r="M19" s="3"/>
    </row>
    <row r="20" spans="1:12" ht="28.5" customHeight="1">
      <c r="A20" s="49">
        <v>2</v>
      </c>
      <c r="B20" s="74" t="s">
        <v>209</v>
      </c>
      <c r="C20" s="77" t="s">
        <v>65</v>
      </c>
      <c r="D20" s="11" t="s">
        <v>45</v>
      </c>
      <c r="E20" s="8"/>
      <c r="F20" s="2">
        <f>+F36+F52+F76+F100+F121+F125+F137+F145+F149+F153+F169+F173++F205+F249+F269+F281++F293++F309+F317+F325+F333</f>
        <v>546836.8</v>
      </c>
      <c r="G20" s="2">
        <f aca="true" t="shared" si="2" ref="G20:L23">+G36+G52+G76+G100+G121+G125+G137+G145+G149+G153+G169+G173++G205+G249+G269+G281++G293++G309+G317+G325</f>
        <v>424145.5</v>
      </c>
      <c r="H20" s="2">
        <f t="shared" si="2"/>
        <v>421632.60000000003</v>
      </c>
      <c r="I20" s="2">
        <f t="shared" si="2"/>
        <v>471340</v>
      </c>
      <c r="J20" s="2">
        <f t="shared" si="2"/>
        <v>454660</v>
      </c>
      <c r="K20" s="2">
        <f t="shared" si="2"/>
        <v>452454.89999999997</v>
      </c>
      <c r="L20" s="2">
        <f t="shared" si="2"/>
        <v>453875.1</v>
      </c>
    </row>
    <row r="21" spans="1:12" ht="15">
      <c r="A21" s="50"/>
      <c r="B21" s="87"/>
      <c r="C21" s="77"/>
      <c r="D21" s="11" t="s">
        <v>50</v>
      </c>
      <c r="E21" s="8"/>
      <c r="F21" s="2">
        <f>+F37+F53+F77+F101+F122+F126+F138+F146+F150+F154+F170+F174++F206+F250+F270+F282++F294++F310+F318+F326</f>
        <v>54987.7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0</v>
      </c>
    </row>
    <row r="22" spans="1:12" ht="15">
      <c r="A22" s="50"/>
      <c r="B22" s="87"/>
      <c r="C22" s="77"/>
      <c r="D22" s="11" t="s">
        <v>51</v>
      </c>
      <c r="E22" s="8"/>
      <c r="F22" s="2">
        <f>+F38+F54+F78+F102+F123+F127+F139+F147+F151+F155+F171+F175++F207+F251+F271+F283++F295++F311+F319+F327</f>
        <v>363330.8</v>
      </c>
      <c r="G22" s="2">
        <f t="shared" si="2"/>
        <v>338071</v>
      </c>
      <c r="H22" s="2">
        <f t="shared" si="2"/>
        <v>337730</v>
      </c>
      <c r="I22" s="2">
        <f t="shared" si="2"/>
        <v>333500.2</v>
      </c>
      <c r="J22" s="2">
        <f t="shared" si="2"/>
        <v>333500.2</v>
      </c>
      <c r="K22" s="2">
        <f t="shared" si="2"/>
        <v>333500.2</v>
      </c>
      <c r="L22" s="2">
        <f t="shared" si="2"/>
        <v>333500.2</v>
      </c>
    </row>
    <row r="23" spans="1:12" ht="15">
      <c r="A23" s="50"/>
      <c r="B23" s="87"/>
      <c r="C23" s="77"/>
      <c r="D23" s="11" t="s">
        <v>52</v>
      </c>
      <c r="E23" s="8"/>
      <c r="F23" s="2">
        <f>+F39+F55+F79+F103+F124+F128+F140+F148+F152+F156+F172+F176++F208+F252+F272+F284++F296++F312+F320+F328+F336</f>
        <v>128518.40000000001</v>
      </c>
      <c r="G23" s="2">
        <f t="shared" si="2"/>
        <v>86074.5</v>
      </c>
      <c r="H23" s="2">
        <f t="shared" si="2"/>
        <v>83902.59999999999</v>
      </c>
      <c r="I23" s="2">
        <f t="shared" si="2"/>
        <v>137839.80000000002</v>
      </c>
      <c r="J23" s="2">
        <f t="shared" si="2"/>
        <v>121159.79999999999</v>
      </c>
      <c r="K23" s="2">
        <f t="shared" si="2"/>
        <v>118954.70000000001</v>
      </c>
      <c r="L23" s="2">
        <f t="shared" si="2"/>
        <v>120374.90000000001</v>
      </c>
    </row>
    <row r="24" spans="1:12" ht="15">
      <c r="A24" s="50"/>
      <c r="B24" s="87"/>
      <c r="C24" s="77" t="s">
        <v>74</v>
      </c>
      <c r="D24" s="11" t="s">
        <v>45</v>
      </c>
      <c r="E24" s="8"/>
      <c r="F24" s="2">
        <f>+F25+F26+F27</f>
        <v>80392.79999999999</v>
      </c>
      <c r="G24" s="2">
        <f>+G25+G26+G27</f>
        <v>0</v>
      </c>
      <c r="H24" s="2">
        <f>+H25+H26+H27</f>
        <v>0</v>
      </c>
      <c r="I24" s="2">
        <f>+I153</f>
        <v>0</v>
      </c>
      <c r="J24" s="2">
        <f>+J153</f>
        <v>0</v>
      </c>
      <c r="K24" s="2">
        <f>+K153</f>
        <v>0</v>
      </c>
      <c r="L24" s="2">
        <f>+L153</f>
        <v>0</v>
      </c>
    </row>
    <row r="25" spans="1:12" ht="15">
      <c r="A25" s="50"/>
      <c r="B25" s="87"/>
      <c r="C25" s="77"/>
      <c r="D25" s="11" t="s">
        <v>50</v>
      </c>
      <c r="E25" s="8"/>
      <c r="F25" s="2">
        <f aca="true" t="shared" si="3" ref="F25:H27">+F154+F278</f>
        <v>45779.5</v>
      </c>
      <c r="G25" s="2">
        <f t="shared" si="3"/>
        <v>0</v>
      </c>
      <c r="H25" s="2">
        <f t="shared" si="3"/>
        <v>0</v>
      </c>
      <c r="I25" s="2"/>
      <c r="J25" s="2"/>
      <c r="K25" s="2"/>
      <c r="L25" s="2"/>
    </row>
    <row r="26" spans="1:12" ht="15">
      <c r="A26" s="50"/>
      <c r="B26" s="87"/>
      <c r="C26" s="77"/>
      <c r="D26" s="11" t="s">
        <v>51</v>
      </c>
      <c r="E26" s="8"/>
      <c r="F26" s="2">
        <f t="shared" si="3"/>
        <v>19715.7</v>
      </c>
      <c r="G26" s="2">
        <f t="shared" si="3"/>
        <v>0</v>
      </c>
      <c r="H26" s="2">
        <f t="shared" si="3"/>
        <v>0</v>
      </c>
      <c r="I26" s="2">
        <f aca="true" t="shared" si="4" ref="I26:L27">+I155</f>
        <v>0</v>
      </c>
      <c r="J26" s="2">
        <f t="shared" si="4"/>
        <v>0</v>
      </c>
      <c r="K26" s="2">
        <f t="shared" si="4"/>
        <v>0</v>
      </c>
      <c r="L26" s="2">
        <f t="shared" si="4"/>
        <v>0</v>
      </c>
    </row>
    <row r="27" spans="1:12" ht="15">
      <c r="A27" s="50"/>
      <c r="B27" s="87"/>
      <c r="C27" s="77"/>
      <c r="D27" s="11" t="s">
        <v>52</v>
      </c>
      <c r="E27" s="8"/>
      <c r="F27" s="2">
        <f>+F156+F280-F160</f>
        <v>14897.599999999999</v>
      </c>
      <c r="G27" s="2">
        <f t="shared" si="3"/>
        <v>0</v>
      </c>
      <c r="H27" s="2">
        <f t="shared" si="3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</row>
    <row r="28" spans="1:12" ht="15">
      <c r="A28" s="50"/>
      <c r="B28" s="87"/>
      <c r="C28" s="78" t="s">
        <v>75</v>
      </c>
      <c r="D28" s="11" t="s">
        <v>45</v>
      </c>
      <c r="E28" s="8"/>
      <c r="F28" s="2">
        <f>+F20-F24-F32</f>
        <v>466281.60000000003</v>
      </c>
      <c r="G28" s="2">
        <f aca="true" t="shared" si="5" ref="G28:H31">+G20-G24</f>
        <v>424145.5</v>
      </c>
      <c r="H28" s="2">
        <f t="shared" si="5"/>
        <v>421632.60000000003</v>
      </c>
      <c r="I28" s="2">
        <f aca="true" t="shared" si="6" ref="I28:L31">+I20-I24</f>
        <v>471340</v>
      </c>
      <c r="J28" s="2">
        <f t="shared" si="6"/>
        <v>454660</v>
      </c>
      <c r="K28" s="2">
        <f t="shared" si="6"/>
        <v>452454.89999999997</v>
      </c>
      <c r="L28" s="2">
        <f t="shared" si="6"/>
        <v>453875.1</v>
      </c>
    </row>
    <row r="29" spans="1:12" ht="15">
      <c r="A29" s="50"/>
      <c r="B29" s="87"/>
      <c r="C29" s="79"/>
      <c r="D29" s="11" t="s">
        <v>50</v>
      </c>
      <c r="E29" s="8"/>
      <c r="F29" s="2">
        <f>+F21-F25-F33</f>
        <v>9208.199999999997</v>
      </c>
      <c r="G29" s="2">
        <f t="shared" si="5"/>
        <v>0</v>
      </c>
      <c r="H29" s="2">
        <f t="shared" si="5"/>
        <v>0</v>
      </c>
      <c r="I29" s="2">
        <f t="shared" si="6"/>
        <v>0</v>
      </c>
      <c r="J29" s="2">
        <f t="shared" si="6"/>
        <v>0</v>
      </c>
      <c r="K29" s="2">
        <f t="shared" si="6"/>
        <v>0</v>
      </c>
      <c r="L29" s="2">
        <f t="shared" si="6"/>
        <v>0</v>
      </c>
    </row>
    <row r="30" spans="1:12" ht="15">
      <c r="A30" s="50"/>
      <c r="B30" s="87"/>
      <c r="C30" s="79"/>
      <c r="D30" s="11" t="s">
        <v>51</v>
      </c>
      <c r="E30" s="8"/>
      <c r="F30" s="2">
        <f>+F22-F26-F34</f>
        <v>343615.1</v>
      </c>
      <c r="G30" s="2">
        <f t="shared" si="5"/>
        <v>338071</v>
      </c>
      <c r="H30" s="2">
        <f t="shared" si="5"/>
        <v>337730</v>
      </c>
      <c r="I30" s="2">
        <f t="shared" si="6"/>
        <v>333500.2</v>
      </c>
      <c r="J30" s="2">
        <f t="shared" si="6"/>
        <v>333500.2</v>
      </c>
      <c r="K30" s="2">
        <f t="shared" si="6"/>
        <v>333500.2</v>
      </c>
      <c r="L30" s="2">
        <f t="shared" si="6"/>
        <v>333500.2</v>
      </c>
    </row>
    <row r="31" spans="1:12" ht="15">
      <c r="A31" s="50"/>
      <c r="B31" s="87"/>
      <c r="C31" s="79"/>
      <c r="D31" s="11" t="s">
        <v>52</v>
      </c>
      <c r="E31" s="8"/>
      <c r="F31" s="2">
        <f>+F23-F27-F35</f>
        <v>113458.40000000002</v>
      </c>
      <c r="G31" s="2">
        <f t="shared" si="5"/>
        <v>86074.5</v>
      </c>
      <c r="H31" s="2">
        <f t="shared" si="5"/>
        <v>83902.59999999999</v>
      </c>
      <c r="I31" s="2">
        <f t="shared" si="6"/>
        <v>137839.80000000002</v>
      </c>
      <c r="J31" s="2">
        <f t="shared" si="6"/>
        <v>121159.79999999999</v>
      </c>
      <c r="K31" s="2">
        <f t="shared" si="6"/>
        <v>118954.70000000001</v>
      </c>
      <c r="L31" s="2">
        <f t="shared" si="6"/>
        <v>120374.90000000001</v>
      </c>
    </row>
    <row r="32" spans="1:12" ht="15">
      <c r="A32" s="23"/>
      <c r="B32" s="35"/>
      <c r="C32" s="78" t="s">
        <v>159</v>
      </c>
      <c r="D32" s="11" t="s">
        <v>45</v>
      </c>
      <c r="E32" s="8"/>
      <c r="F32" s="2">
        <f>+F33+F34+F35</f>
        <v>162.4</v>
      </c>
      <c r="G32" s="2"/>
      <c r="H32" s="2"/>
      <c r="I32" s="2"/>
      <c r="J32" s="2"/>
      <c r="K32" s="2"/>
      <c r="L32" s="2"/>
    </row>
    <row r="33" spans="1:12" ht="15">
      <c r="A33" s="23"/>
      <c r="B33" s="35"/>
      <c r="C33" s="79"/>
      <c r="D33" s="11" t="s">
        <v>50</v>
      </c>
      <c r="E33" s="8"/>
      <c r="F33" s="2"/>
      <c r="G33" s="2"/>
      <c r="H33" s="2"/>
      <c r="I33" s="2"/>
      <c r="J33" s="2"/>
      <c r="K33" s="2"/>
      <c r="L33" s="2"/>
    </row>
    <row r="34" spans="1:12" ht="15">
      <c r="A34" s="23"/>
      <c r="B34" s="35"/>
      <c r="C34" s="79"/>
      <c r="D34" s="11" t="s">
        <v>51</v>
      </c>
      <c r="E34" s="8"/>
      <c r="F34" s="2"/>
      <c r="G34" s="2"/>
      <c r="H34" s="2"/>
      <c r="I34" s="2"/>
      <c r="J34" s="2"/>
      <c r="K34" s="2"/>
      <c r="L34" s="2"/>
    </row>
    <row r="35" spans="1:12" ht="15">
      <c r="A35" s="23"/>
      <c r="B35" s="35"/>
      <c r="C35" s="79"/>
      <c r="D35" s="11" t="s">
        <v>52</v>
      </c>
      <c r="E35" s="8"/>
      <c r="F35" s="2">
        <v>162.4</v>
      </c>
      <c r="G35" s="2"/>
      <c r="H35" s="2"/>
      <c r="I35" s="2"/>
      <c r="J35" s="2"/>
      <c r="K35" s="2"/>
      <c r="L35" s="2"/>
    </row>
    <row r="36" spans="1:12" ht="24.75" customHeight="1">
      <c r="A36" s="80">
        <v>3</v>
      </c>
      <c r="B36" s="74" t="s">
        <v>53</v>
      </c>
      <c r="C36" s="77" t="s">
        <v>65</v>
      </c>
      <c r="D36" s="11" t="s">
        <v>45</v>
      </c>
      <c r="E36" s="8"/>
      <c r="F36" s="4">
        <f aca="true" t="shared" si="7" ref="F36:L36">+F38+F39</f>
        <v>16942.9</v>
      </c>
      <c r="G36" s="4">
        <f t="shared" si="7"/>
        <v>14765.7</v>
      </c>
      <c r="H36" s="4">
        <f t="shared" si="7"/>
        <v>15496</v>
      </c>
      <c r="I36" s="4">
        <f t="shared" si="7"/>
        <v>27308.1</v>
      </c>
      <c r="J36" s="4">
        <f t="shared" si="7"/>
        <v>19524.1</v>
      </c>
      <c r="K36" s="4">
        <f t="shared" si="7"/>
        <v>20331.7</v>
      </c>
      <c r="L36" s="4">
        <f t="shared" si="7"/>
        <v>20617.8</v>
      </c>
    </row>
    <row r="37" spans="1:12" ht="15">
      <c r="A37" s="72"/>
      <c r="B37" s="87"/>
      <c r="C37" s="77"/>
      <c r="D37" s="11" t="s">
        <v>50</v>
      </c>
      <c r="E37" s="8"/>
      <c r="F37" s="2"/>
      <c r="G37" s="2"/>
      <c r="H37" s="2"/>
      <c r="I37" s="2"/>
      <c r="J37" s="2"/>
      <c r="K37" s="2"/>
      <c r="L37" s="2"/>
    </row>
    <row r="38" spans="1:12" ht="15">
      <c r="A38" s="72"/>
      <c r="B38" s="87"/>
      <c r="C38" s="77"/>
      <c r="D38" s="11" t="s">
        <v>51</v>
      </c>
      <c r="E38" s="8"/>
      <c r="F38" s="2">
        <f aca="true" t="shared" si="8" ref="F38:L38">+F46</f>
        <v>0</v>
      </c>
      <c r="G38" s="2">
        <f t="shared" si="8"/>
        <v>0</v>
      </c>
      <c r="H38" s="2">
        <f t="shared" si="8"/>
        <v>0</v>
      </c>
      <c r="I38" s="2">
        <f t="shared" si="8"/>
        <v>0</v>
      </c>
      <c r="J38" s="2">
        <f t="shared" si="8"/>
        <v>0</v>
      </c>
      <c r="K38" s="2">
        <f t="shared" si="8"/>
        <v>0</v>
      </c>
      <c r="L38" s="2">
        <f t="shared" si="8"/>
        <v>0</v>
      </c>
    </row>
    <row r="39" spans="1:12" ht="36" customHeight="1">
      <c r="A39" s="72"/>
      <c r="B39" s="87"/>
      <c r="C39" s="77"/>
      <c r="D39" s="11" t="s">
        <v>52</v>
      </c>
      <c r="E39" s="8"/>
      <c r="F39" s="4">
        <f>+F43</f>
        <v>16942.9</v>
      </c>
      <c r="G39" s="4">
        <f>+G43+G51</f>
        <v>14765.7</v>
      </c>
      <c r="H39" s="4">
        <f>+H43+H51</f>
        <v>15496</v>
      </c>
      <c r="I39" s="2">
        <f>+I43+I44+I51</f>
        <v>27308.1</v>
      </c>
      <c r="J39" s="2">
        <f>+J43+J44+J51</f>
        <v>19524.1</v>
      </c>
      <c r="K39" s="2">
        <f>+K43+K44+K51</f>
        <v>20331.7</v>
      </c>
      <c r="L39" s="2">
        <f>+L43+L44+L51</f>
        <v>20617.8</v>
      </c>
    </row>
    <row r="40" spans="1:13" ht="30.75" customHeight="1">
      <c r="A40" s="80">
        <v>4</v>
      </c>
      <c r="B40" s="74" t="s">
        <v>164</v>
      </c>
      <c r="C40" s="77" t="s">
        <v>65</v>
      </c>
      <c r="D40" s="11" t="s">
        <v>45</v>
      </c>
      <c r="E40" s="8"/>
      <c r="F40" s="4">
        <f>+F41+F42+F43</f>
        <v>16942.9</v>
      </c>
      <c r="G40" s="4">
        <f aca="true" t="shared" si="9" ref="G40:L40">+G41+G42+G43</f>
        <v>14765.7</v>
      </c>
      <c r="H40" s="4">
        <f t="shared" si="9"/>
        <v>15496</v>
      </c>
      <c r="I40" s="4">
        <f t="shared" si="9"/>
        <v>27308.1</v>
      </c>
      <c r="J40" s="4">
        <f t="shared" si="9"/>
        <v>19524.1</v>
      </c>
      <c r="K40" s="4">
        <f t="shared" si="9"/>
        <v>20331.7</v>
      </c>
      <c r="L40" s="4">
        <f t="shared" si="9"/>
        <v>20617.8</v>
      </c>
      <c r="M40" s="3"/>
    </row>
    <row r="41" spans="1:12" ht="19.5" customHeight="1">
      <c r="A41" s="72"/>
      <c r="B41" s="75"/>
      <c r="C41" s="77"/>
      <c r="D41" s="11" t="s">
        <v>50</v>
      </c>
      <c r="E41" s="8"/>
      <c r="F41" s="2"/>
      <c r="G41" s="2"/>
      <c r="H41" s="2"/>
      <c r="I41" s="2"/>
      <c r="J41" s="2"/>
      <c r="K41" s="2"/>
      <c r="L41" s="2"/>
    </row>
    <row r="42" spans="1:12" ht="15.75" customHeight="1">
      <c r="A42" s="72"/>
      <c r="B42" s="75"/>
      <c r="C42" s="77"/>
      <c r="D42" s="11" t="s">
        <v>51</v>
      </c>
      <c r="E42" s="8"/>
      <c r="F42" s="2"/>
      <c r="G42" s="2"/>
      <c r="H42" s="2"/>
      <c r="I42" s="2"/>
      <c r="J42" s="2"/>
      <c r="K42" s="2"/>
      <c r="L42" s="2"/>
    </row>
    <row r="43" spans="1:12" ht="29.25" customHeight="1">
      <c r="A43" s="72"/>
      <c r="B43" s="75"/>
      <c r="C43" s="77"/>
      <c r="D43" s="11" t="s">
        <v>52</v>
      </c>
      <c r="E43" s="8"/>
      <c r="F43" s="25">
        <v>16942.9</v>
      </c>
      <c r="G43" s="25">
        <v>14765.7</v>
      </c>
      <c r="H43" s="24">
        <v>15496</v>
      </c>
      <c r="I43" s="2">
        <f>19777+7531.1</f>
        <v>27308.1</v>
      </c>
      <c r="J43" s="2">
        <f>11496+8028.1</f>
        <v>19524.1</v>
      </c>
      <c r="K43" s="2">
        <f>11773.6+8558.1</f>
        <v>20331.7</v>
      </c>
      <c r="L43" s="2">
        <v>20617.8</v>
      </c>
    </row>
    <row r="44" spans="1:12" ht="15" customHeight="1">
      <c r="A44" s="80">
        <v>5</v>
      </c>
      <c r="B44" s="81" t="s">
        <v>203</v>
      </c>
      <c r="C44" s="77" t="s">
        <v>65</v>
      </c>
      <c r="D44" s="11" t="s">
        <v>45</v>
      </c>
      <c r="E44" s="8"/>
      <c r="F44" s="2"/>
      <c r="G44" s="2"/>
      <c r="H44" s="2"/>
      <c r="I44" s="2"/>
      <c r="J44" s="2"/>
      <c r="K44" s="2"/>
      <c r="L44" s="2"/>
    </row>
    <row r="45" spans="1:12" ht="23.25" customHeight="1">
      <c r="A45" s="72"/>
      <c r="B45" s="81"/>
      <c r="C45" s="77"/>
      <c r="D45" s="11" t="s">
        <v>50</v>
      </c>
      <c r="E45" s="8"/>
      <c r="F45" s="2"/>
      <c r="G45" s="2"/>
      <c r="H45" s="2"/>
      <c r="I45" s="2"/>
      <c r="J45" s="2"/>
      <c r="K45" s="2"/>
      <c r="L45" s="2"/>
    </row>
    <row r="46" spans="1:12" ht="15.75" customHeight="1">
      <c r="A46" s="72"/>
      <c r="B46" s="81"/>
      <c r="C46" s="77"/>
      <c r="D46" s="11" t="s">
        <v>51</v>
      </c>
      <c r="E46" s="8"/>
      <c r="F46" s="2"/>
      <c r="G46" s="2"/>
      <c r="H46" s="2"/>
      <c r="I46" s="2"/>
      <c r="J46" s="2"/>
      <c r="K46" s="2"/>
      <c r="L46" s="2"/>
    </row>
    <row r="47" spans="1:12" ht="30.75" customHeight="1">
      <c r="A47" s="72"/>
      <c r="B47" s="81"/>
      <c r="C47" s="77"/>
      <c r="D47" s="11" t="s">
        <v>52</v>
      </c>
      <c r="E47" s="8"/>
      <c r="F47" s="2"/>
      <c r="G47" s="2"/>
      <c r="H47" s="2"/>
      <c r="I47" s="2"/>
      <c r="J47" s="2"/>
      <c r="K47" s="2"/>
      <c r="L47" s="2"/>
    </row>
    <row r="48" spans="1:12" ht="18" customHeight="1">
      <c r="A48" s="80">
        <v>6</v>
      </c>
      <c r="B48" s="81" t="s">
        <v>208</v>
      </c>
      <c r="C48" s="77" t="s">
        <v>65</v>
      </c>
      <c r="D48" s="11" t="s">
        <v>45</v>
      </c>
      <c r="E48" s="8"/>
      <c r="F48" s="2"/>
      <c r="G48" s="2"/>
      <c r="H48" s="2">
        <f>+H51</f>
        <v>0</v>
      </c>
      <c r="I48" s="2"/>
      <c r="J48" s="2"/>
      <c r="K48" s="2"/>
      <c r="L48" s="2"/>
    </row>
    <row r="49" spans="1:12" ht="17.25" customHeight="1">
      <c r="A49" s="72"/>
      <c r="B49" s="81"/>
      <c r="C49" s="77"/>
      <c r="D49" s="11" t="s">
        <v>50</v>
      </c>
      <c r="E49" s="8"/>
      <c r="F49" s="2"/>
      <c r="G49" s="2"/>
      <c r="H49" s="2"/>
      <c r="I49" s="2"/>
      <c r="J49" s="2"/>
      <c r="K49" s="2"/>
      <c r="L49" s="2"/>
    </row>
    <row r="50" spans="1:12" ht="30" customHeight="1">
      <c r="A50" s="72"/>
      <c r="B50" s="81"/>
      <c r="C50" s="77"/>
      <c r="D50" s="11" t="s">
        <v>51</v>
      </c>
      <c r="E50" s="8"/>
      <c r="F50" s="2"/>
      <c r="G50" s="2"/>
      <c r="H50" s="2"/>
      <c r="I50" s="2"/>
      <c r="J50" s="2"/>
      <c r="K50" s="2"/>
      <c r="L50" s="2"/>
    </row>
    <row r="51" spans="1:12" ht="38.25" customHeight="1">
      <c r="A51" s="72"/>
      <c r="B51" s="81"/>
      <c r="C51" s="77"/>
      <c r="D51" s="11" t="s">
        <v>52</v>
      </c>
      <c r="E51" s="8"/>
      <c r="F51" s="2"/>
      <c r="G51" s="2"/>
      <c r="H51" s="2"/>
      <c r="I51" s="2"/>
      <c r="J51" s="2"/>
      <c r="K51" s="2"/>
      <c r="L51" s="2"/>
    </row>
    <row r="52" spans="1:12" ht="15">
      <c r="A52" s="85">
        <v>7</v>
      </c>
      <c r="B52" s="81" t="s">
        <v>54</v>
      </c>
      <c r="C52" s="77" t="s">
        <v>65</v>
      </c>
      <c r="D52" s="11" t="s">
        <v>45</v>
      </c>
      <c r="E52" s="8"/>
      <c r="F52" s="2">
        <f aca="true" t="shared" si="10" ref="F52:L52">+F54+F55</f>
        <v>58064.8</v>
      </c>
      <c r="G52" s="2">
        <f t="shared" si="10"/>
        <v>43769.9</v>
      </c>
      <c r="H52" s="2">
        <f t="shared" si="10"/>
        <v>39998.4</v>
      </c>
      <c r="I52" s="2">
        <f t="shared" si="10"/>
        <v>76971.7</v>
      </c>
      <c r="J52" s="2">
        <f t="shared" si="10"/>
        <v>66457.2</v>
      </c>
      <c r="K52" s="2">
        <f t="shared" si="10"/>
        <v>66811.5</v>
      </c>
      <c r="L52" s="2">
        <f t="shared" si="10"/>
        <v>67948.7</v>
      </c>
    </row>
    <row r="53" spans="1:12" ht="15">
      <c r="A53" s="85"/>
      <c r="B53" s="81"/>
      <c r="C53" s="77"/>
      <c r="D53" s="11" t="s">
        <v>50</v>
      </c>
      <c r="E53" s="8"/>
      <c r="F53" s="2"/>
      <c r="G53" s="2"/>
      <c r="H53" s="2"/>
      <c r="I53" s="2"/>
      <c r="J53" s="2"/>
      <c r="K53" s="2"/>
      <c r="L53" s="2"/>
    </row>
    <row r="54" spans="1:12" ht="15">
      <c r="A54" s="85"/>
      <c r="B54" s="81"/>
      <c r="C54" s="77"/>
      <c r="D54" s="11" t="s">
        <v>51</v>
      </c>
      <c r="E54" s="8"/>
      <c r="F54" s="2">
        <f>+F62+F70+F66</f>
        <v>1705.9</v>
      </c>
      <c r="G54" s="2">
        <f>+G62+G70+G66</f>
        <v>554.1</v>
      </c>
      <c r="H54" s="2">
        <f>+H62+H70+H66</f>
        <v>0</v>
      </c>
      <c r="I54" s="2"/>
      <c r="J54" s="2"/>
      <c r="K54" s="2"/>
      <c r="L54" s="2"/>
    </row>
    <row r="55" spans="1:12" ht="28.5" customHeight="1">
      <c r="A55" s="85"/>
      <c r="B55" s="81"/>
      <c r="C55" s="77"/>
      <c r="D55" s="11" t="s">
        <v>52</v>
      </c>
      <c r="E55" s="8"/>
      <c r="F55" s="2">
        <f>+F59+F67</f>
        <v>56358.9</v>
      </c>
      <c r="G55" s="2">
        <f>+G59+G71+G67+G75</f>
        <v>43215.8</v>
      </c>
      <c r="H55" s="2">
        <f>+H59+H71+H67+H75</f>
        <v>39998.4</v>
      </c>
      <c r="I55" s="2">
        <f>+I59+I71</f>
        <v>76971.7</v>
      </c>
      <c r="J55" s="2">
        <f>+J59+J71</f>
        <v>66457.2</v>
      </c>
      <c r="K55" s="2">
        <f>+K59+K71</f>
        <v>66811.5</v>
      </c>
      <c r="L55" s="2">
        <f>+L59+L71</f>
        <v>67948.7</v>
      </c>
    </row>
    <row r="56" spans="1:12" ht="21.75" customHeight="1">
      <c r="A56" s="80">
        <v>8</v>
      </c>
      <c r="B56" s="81" t="s">
        <v>166</v>
      </c>
      <c r="C56" s="77" t="s">
        <v>65</v>
      </c>
      <c r="D56" s="11" t="s">
        <v>45</v>
      </c>
      <c r="E56" s="8"/>
      <c r="F56" s="2">
        <f>+F57+F58+F59</f>
        <v>56250</v>
      </c>
      <c r="G56" s="2">
        <f aca="true" t="shared" si="11" ref="G56:L56">+G57+G58+G59</f>
        <v>41833.5</v>
      </c>
      <c r="H56" s="2">
        <f t="shared" si="11"/>
        <v>38821</v>
      </c>
      <c r="I56" s="2">
        <f t="shared" si="11"/>
        <v>76851.7</v>
      </c>
      <c r="J56" s="2">
        <f t="shared" si="11"/>
        <v>66337.2</v>
      </c>
      <c r="K56" s="2">
        <f t="shared" si="11"/>
        <v>66811.5</v>
      </c>
      <c r="L56" s="2">
        <f t="shared" si="11"/>
        <v>67948.7</v>
      </c>
    </row>
    <row r="57" spans="1:12" ht="25.5" customHeight="1">
      <c r="A57" s="72"/>
      <c r="B57" s="81"/>
      <c r="C57" s="77"/>
      <c r="D57" s="11" t="s">
        <v>50</v>
      </c>
      <c r="E57" s="8"/>
      <c r="F57" s="2"/>
      <c r="G57" s="2"/>
      <c r="H57" s="2"/>
      <c r="I57" s="2"/>
      <c r="J57" s="2"/>
      <c r="K57" s="2"/>
      <c r="L57" s="2"/>
    </row>
    <row r="58" spans="1:12" ht="23.25" customHeight="1">
      <c r="A58" s="72"/>
      <c r="B58" s="81"/>
      <c r="C58" s="77"/>
      <c r="D58" s="11" t="s">
        <v>51</v>
      </c>
      <c r="E58" s="8"/>
      <c r="F58" s="2"/>
      <c r="G58" s="2"/>
      <c r="H58" s="2"/>
      <c r="I58" s="2"/>
      <c r="J58" s="2"/>
      <c r="K58" s="2"/>
      <c r="L58" s="2"/>
    </row>
    <row r="59" spans="1:12" ht="23.25" customHeight="1">
      <c r="A59" s="72"/>
      <c r="B59" s="81"/>
      <c r="C59" s="77"/>
      <c r="D59" s="11" t="s">
        <v>52</v>
      </c>
      <c r="E59" s="8"/>
      <c r="F59" s="24">
        <v>56250</v>
      </c>
      <c r="G59" s="24">
        <v>41833.5</v>
      </c>
      <c r="H59" s="24">
        <v>38821</v>
      </c>
      <c r="I59" s="2">
        <f>69260.9+7590.8</f>
        <v>76851.7</v>
      </c>
      <c r="J59" s="2">
        <f>58746.4+7590.8</f>
        <v>66337.2</v>
      </c>
      <c r="K59" s="2">
        <f>59220.7+7590.8</f>
        <v>66811.5</v>
      </c>
      <c r="L59" s="2">
        <v>67948.7</v>
      </c>
    </row>
    <row r="60" spans="1:12" ht="19.5" customHeight="1">
      <c r="A60" s="80">
        <v>9</v>
      </c>
      <c r="B60" s="81" t="s">
        <v>202</v>
      </c>
      <c r="C60" s="77" t="s">
        <v>65</v>
      </c>
      <c r="D60" s="11" t="s">
        <v>45</v>
      </c>
      <c r="E60" s="8"/>
      <c r="F60" s="2"/>
      <c r="G60" s="2"/>
      <c r="H60" s="2"/>
      <c r="I60" s="2"/>
      <c r="J60" s="2"/>
      <c r="K60" s="2"/>
      <c r="L60" s="2"/>
    </row>
    <row r="61" spans="1:12" ht="19.5" customHeight="1">
      <c r="A61" s="72"/>
      <c r="B61" s="81"/>
      <c r="C61" s="77"/>
      <c r="D61" s="11" t="s">
        <v>50</v>
      </c>
      <c r="E61" s="8"/>
      <c r="F61" s="2"/>
      <c r="G61" s="2"/>
      <c r="H61" s="2"/>
      <c r="I61" s="2"/>
      <c r="J61" s="2"/>
      <c r="K61" s="2"/>
      <c r="L61" s="2"/>
    </row>
    <row r="62" spans="1:12" ht="25.5" customHeight="1">
      <c r="A62" s="72"/>
      <c r="B62" s="81"/>
      <c r="C62" s="77"/>
      <c r="D62" s="11" t="s">
        <v>51</v>
      </c>
      <c r="E62" s="8"/>
      <c r="F62" s="2"/>
      <c r="G62" s="2"/>
      <c r="H62" s="2"/>
      <c r="I62" s="2"/>
      <c r="J62" s="2"/>
      <c r="K62" s="2"/>
      <c r="L62" s="2"/>
    </row>
    <row r="63" spans="1:12" ht="25.5" customHeight="1">
      <c r="A63" s="72"/>
      <c r="B63" s="81"/>
      <c r="C63" s="77"/>
      <c r="D63" s="11" t="s">
        <v>52</v>
      </c>
      <c r="E63" s="8"/>
      <c r="F63" s="2"/>
      <c r="G63" s="2"/>
      <c r="H63" s="2"/>
      <c r="I63" s="2"/>
      <c r="J63" s="2"/>
      <c r="K63" s="2"/>
      <c r="L63" s="2"/>
    </row>
    <row r="64" spans="1:12" ht="15" customHeight="1">
      <c r="A64" s="80">
        <v>10</v>
      </c>
      <c r="B64" s="81" t="s">
        <v>201</v>
      </c>
      <c r="C64" s="77" t="s">
        <v>65</v>
      </c>
      <c r="D64" s="11" t="s">
        <v>45</v>
      </c>
      <c r="E64" s="8"/>
      <c r="F64" s="2">
        <f>+F65+F66+F67</f>
        <v>1814.8000000000002</v>
      </c>
      <c r="G64" s="2">
        <f>+G65+G66+G67</f>
        <v>589.5</v>
      </c>
      <c r="H64" s="2">
        <f>+H65+H66+H67</f>
        <v>0</v>
      </c>
      <c r="I64" s="2"/>
      <c r="J64" s="2"/>
      <c r="K64" s="2"/>
      <c r="L64" s="2"/>
    </row>
    <row r="65" spans="1:12" ht="15.75" customHeight="1">
      <c r="A65" s="72"/>
      <c r="B65" s="81"/>
      <c r="C65" s="77"/>
      <c r="D65" s="11" t="s">
        <v>50</v>
      </c>
      <c r="E65" s="8"/>
      <c r="F65" s="2"/>
      <c r="G65" s="2"/>
      <c r="H65" s="2"/>
      <c r="I65" s="2"/>
      <c r="J65" s="2"/>
      <c r="K65" s="2"/>
      <c r="L65" s="2"/>
    </row>
    <row r="66" spans="1:12" ht="25.5" customHeight="1">
      <c r="A66" s="72"/>
      <c r="B66" s="81"/>
      <c r="C66" s="77"/>
      <c r="D66" s="11" t="s">
        <v>51</v>
      </c>
      <c r="E66" s="8"/>
      <c r="F66" s="24">
        <v>1705.9</v>
      </c>
      <c r="G66" s="24">
        <v>554.1</v>
      </c>
      <c r="H66" s="2"/>
      <c r="I66" s="2"/>
      <c r="J66" s="2"/>
      <c r="K66" s="2"/>
      <c r="L66" s="2"/>
    </row>
    <row r="67" spans="1:12" ht="42" customHeight="1">
      <c r="A67" s="72"/>
      <c r="B67" s="81"/>
      <c r="C67" s="77"/>
      <c r="D67" s="11" t="s">
        <v>52</v>
      </c>
      <c r="E67" s="8"/>
      <c r="F67" s="24">
        <v>108.9</v>
      </c>
      <c r="G67" s="24">
        <v>35.4</v>
      </c>
      <c r="H67" s="2"/>
      <c r="I67" s="2"/>
      <c r="J67" s="2"/>
      <c r="K67" s="2"/>
      <c r="L67" s="2"/>
    </row>
    <row r="68" spans="1:12" ht="14.25" customHeight="1">
      <c r="A68" s="80">
        <v>11</v>
      </c>
      <c r="B68" s="81" t="s">
        <v>200</v>
      </c>
      <c r="C68" s="77" t="s">
        <v>65</v>
      </c>
      <c r="D68" s="11" t="s">
        <v>45</v>
      </c>
      <c r="E68" s="8"/>
      <c r="F68" s="2">
        <f>+F69+F70+F71</f>
        <v>0</v>
      </c>
      <c r="G68" s="2">
        <f aca="true" t="shared" si="12" ref="G68:L68">+G69+G70+G71</f>
        <v>360</v>
      </c>
      <c r="H68" s="2">
        <f t="shared" si="12"/>
        <v>240</v>
      </c>
      <c r="I68" s="2">
        <f t="shared" si="12"/>
        <v>120</v>
      </c>
      <c r="J68" s="2">
        <f t="shared" si="12"/>
        <v>120</v>
      </c>
      <c r="K68" s="2">
        <f t="shared" si="12"/>
        <v>0</v>
      </c>
      <c r="L68" s="2">
        <f t="shared" si="12"/>
        <v>0</v>
      </c>
    </row>
    <row r="69" spans="1:12" ht="18.75" customHeight="1">
      <c r="A69" s="72"/>
      <c r="B69" s="81"/>
      <c r="C69" s="77"/>
      <c r="D69" s="11" t="s">
        <v>50</v>
      </c>
      <c r="E69" s="8"/>
      <c r="F69" s="2"/>
      <c r="G69" s="2"/>
      <c r="H69" s="2"/>
      <c r="I69" s="2"/>
      <c r="J69" s="2"/>
      <c r="K69" s="2"/>
      <c r="L69" s="2"/>
    </row>
    <row r="70" spans="1:12" ht="34.5" customHeight="1">
      <c r="A70" s="72"/>
      <c r="B70" s="81"/>
      <c r="C70" s="77"/>
      <c r="D70" s="11" t="s">
        <v>51</v>
      </c>
      <c r="E70" s="8"/>
      <c r="F70" s="2"/>
      <c r="G70" s="2"/>
      <c r="H70" s="2"/>
      <c r="I70" s="2"/>
      <c r="J70" s="2"/>
      <c r="K70" s="2"/>
      <c r="L70" s="2"/>
    </row>
    <row r="71" spans="1:12" ht="42.75" customHeight="1">
      <c r="A71" s="72"/>
      <c r="B71" s="81"/>
      <c r="C71" s="77"/>
      <c r="D71" s="11" t="s">
        <v>52</v>
      </c>
      <c r="E71" s="8"/>
      <c r="F71" s="2"/>
      <c r="G71" s="24">
        <v>360</v>
      </c>
      <c r="H71" s="24">
        <v>240</v>
      </c>
      <c r="I71" s="2">
        <v>120</v>
      </c>
      <c r="J71" s="2">
        <v>120</v>
      </c>
      <c r="K71" s="2"/>
      <c r="L71" s="2"/>
    </row>
    <row r="72" spans="1:12" ht="27" customHeight="1">
      <c r="A72" s="72">
        <v>12</v>
      </c>
      <c r="B72" s="74" t="s">
        <v>170</v>
      </c>
      <c r="C72" s="77" t="s">
        <v>65</v>
      </c>
      <c r="D72" s="11" t="s">
        <v>45</v>
      </c>
      <c r="E72" s="8"/>
      <c r="F72" s="2"/>
      <c r="G72" s="12">
        <f>+G73+G74+G75</f>
        <v>986.9</v>
      </c>
      <c r="H72" s="12">
        <f>+H73+H74+H75</f>
        <v>937.4</v>
      </c>
      <c r="I72" s="2"/>
      <c r="J72" s="2"/>
      <c r="K72" s="2"/>
      <c r="L72" s="2"/>
    </row>
    <row r="73" spans="1:12" ht="27" customHeight="1">
      <c r="A73" s="72"/>
      <c r="B73" s="75"/>
      <c r="C73" s="77"/>
      <c r="D73" s="11" t="s">
        <v>50</v>
      </c>
      <c r="E73" s="8"/>
      <c r="F73" s="2"/>
      <c r="G73" s="12"/>
      <c r="H73" s="12"/>
      <c r="I73" s="2"/>
      <c r="J73" s="2"/>
      <c r="K73" s="2"/>
      <c r="L73" s="2"/>
    </row>
    <row r="74" spans="1:12" ht="27" customHeight="1">
      <c r="A74" s="72"/>
      <c r="B74" s="75"/>
      <c r="C74" s="77"/>
      <c r="D74" s="11" t="s">
        <v>51</v>
      </c>
      <c r="E74" s="8"/>
      <c r="F74" s="2"/>
      <c r="G74" s="12"/>
      <c r="H74" s="12"/>
      <c r="I74" s="2"/>
      <c r="J74" s="2"/>
      <c r="K74" s="2"/>
      <c r="L74" s="2"/>
    </row>
    <row r="75" spans="1:12" ht="30.75" customHeight="1">
      <c r="A75" s="73"/>
      <c r="B75" s="76"/>
      <c r="C75" s="77"/>
      <c r="D75" s="11" t="s">
        <v>52</v>
      </c>
      <c r="E75" s="8"/>
      <c r="F75" s="2"/>
      <c r="G75" s="24">
        <v>986.9</v>
      </c>
      <c r="H75" s="24">
        <v>937.4</v>
      </c>
      <c r="I75" s="2"/>
      <c r="J75" s="2"/>
      <c r="K75" s="2"/>
      <c r="L75" s="2"/>
    </row>
    <row r="76" spans="1:12" ht="15">
      <c r="A76" s="85">
        <v>13</v>
      </c>
      <c r="B76" s="81" t="s">
        <v>55</v>
      </c>
      <c r="C76" s="77" t="s">
        <v>65</v>
      </c>
      <c r="D76" s="11" t="s">
        <v>45</v>
      </c>
      <c r="E76" s="8"/>
      <c r="F76" s="2">
        <f>+F77+F78+F79</f>
        <v>25668.300000000003</v>
      </c>
      <c r="G76" s="2">
        <f aca="true" t="shared" si="13" ref="G76:L76">+G77+G78+G79</f>
        <v>26252.700000000004</v>
      </c>
      <c r="H76" s="2">
        <f t="shared" si="13"/>
        <v>26976.199999999997</v>
      </c>
      <c r="I76" s="2">
        <f t="shared" si="13"/>
        <v>28498.6</v>
      </c>
      <c r="J76" s="2">
        <f t="shared" si="13"/>
        <v>29692.8</v>
      </c>
      <c r="K76" s="2">
        <f t="shared" si="13"/>
        <v>30914.8</v>
      </c>
      <c r="L76" s="2">
        <f t="shared" si="13"/>
        <v>30914.8</v>
      </c>
    </row>
    <row r="77" spans="1:12" ht="15">
      <c r="A77" s="85"/>
      <c r="B77" s="81"/>
      <c r="C77" s="77"/>
      <c r="D77" s="11" t="s">
        <v>50</v>
      </c>
      <c r="E77" s="8"/>
      <c r="F77" s="2"/>
      <c r="G77" s="2"/>
      <c r="H77" s="2"/>
      <c r="I77" s="2"/>
      <c r="J77" s="2"/>
      <c r="K77" s="2"/>
      <c r="L77" s="2"/>
    </row>
    <row r="78" spans="1:12" ht="15">
      <c r="A78" s="85"/>
      <c r="B78" s="81"/>
      <c r="C78" s="77"/>
      <c r="D78" s="11" t="s">
        <v>51</v>
      </c>
      <c r="E78" s="8"/>
      <c r="F78" s="2">
        <f aca="true" t="shared" si="14" ref="F78:L78">+F82+F90</f>
        <v>607.9</v>
      </c>
      <c r="G78" s="2">
        <f t="shared" si="14"/>
        <v>0</v>
      </c>
      <c r="H78" s="2">
        <f t="shared" si="14"/>
        <v>0</v>
      </c>
      <c r="I78" s="2">
        <f t="shared" si="14"/>
        <v>0</v>
      </c>
      <c r="J78" s="2">
        <f t="shared" si="14"/>
        <v>0</v>
      </c>
      <c r="K78" s="2">
        <f t="shared" si="14"/>
        <v>0</v>
      </c>
      <c r="L78" s="2">
        <f t="shared" si="14"/>
        <v>0</v>
      </c>
    </row>
    <row r="79" spans="1:12" ht="24" customHeight="1">
      <c r="A79" s="85"/>
      <c r="B79" s="81"/>
      <c r="C79" s="77"/>
      <c r="D79" s="11" t="s">
        <v>52</v>
      </c>
      <c r="E79" s="8"/>
      <c r="F79" s="2">
        <f>+F83+F87+F95+F99</f>
        <v>25060.4</v>
      </c>
      <c r="G79" s="2">
        <f>+G83+G87+G95+G99</f>
        <v>26252.700000000004</v>
      </c>
      <c r="H79" s="2">
        <f>+H83+H87+H95+H99</f>
        <v>26976.199999999997</v>
      </c>
      <c r="I79" s="2">
        <f>+I83+I87</f>
        <v>28498.6</v>
      </c>
      <c r="J79" s="2">
        <f>+J83+J87</f>
        <v>29692.8</v>
      </c>
      <c r="K79" s="2">
        <f>+K83+K87</f>
        <v>30914.8</v>
      </c>
      <c r="L79" s="2">
        <f>+L83+L87</f>
        <v>30914.8</v>
      </c>
    </row>
    <row r="80" spans="1:12" ht="15">
      <c r="A80" s="85">
        <v>14</v>
      </c>
      <c r="B80" s="83" t="s">
        <v>171</v>
      </c>
      <c r="C80" s="77" t="s">
        <v>65</v>
      </c>
      <c r="D80" s="11" t="s">
        <v>45</v>
      </c>
      <c r="E80" s="8"/>
      <c r="F80" s="2">
        <f>+F82+F83</f>
        <v>646.6999999999999</v>
      </c>
      <c r="G80" s="2">
        <f>+G82+G83</f>
        <v>0</v>
      </c>
      <c r="H80" s="2"/>
      <c r="I80" s="2"/>
      <c r="J80" s="2">
        <f>+J82+J83</f>
        <v>0</v>
      </c>
      <c r="K80" s="2">
        <f>+K82+K83</f>
        <v>0</v>
      </c>
      <c r="L80" s="2">
        <f>+L82+L83</f>
        <v>0</v>
      </c>
    </row>
    <row r="81" spans="1:12" ht="15">
      <c r="A81" s="85"/>
      <c r="B81" s="83"/>
      <c r="C81" s="77"/>
      <c r="D81" s="11" t="s">
        <v>50</v>
      </c>
      <c r="E81" s="8"/>
      <c r="F81" s="2"/>
      <c r="G81" s="2"/>
      <c r="H81" s="2"/>
      <c r="I81" s="2"/>
      <c r="J81" s="2"/>
      <c r="K81" s="2"/>
      <c r="L81" s="2"/>
    </row>
    <row r="82" spans="1:12" ht="15">
      <c r="A82" s="85"/>
      <c r="B82" s="83"/>
      <c r="C82" s="77"/>
      <c r="D82" s="11" t="s">
        <v>51</v>
      </c>
      <c r="E82" s="8"/>
      <c r="F82" s="24">
        <v>607.9</v>
      </c>
      <c r="G82" s="2"/>
      <c r="H82" s="2"/>
      <c r="I82" s="2"/>
      <c r="J82" s="2"/>
      <c r="K82" s="2"/>
      <c r="L82" s="2"/>
    </row>
    <row r="83" spans="1:12" ht="47.25" customHeight="1">
      <c r="A83" s="85"/>
      <c r="B83" s="83"/>
      <c r="C83" s="77"/>
      <c r="D83" s="11" t="s">
        <v>52</v>
      </c>
      <c r="E83" s="8"/>
      <c r="F83" s="24">
        <v>38.8</v>
      </c>
      <c r="G83" s="2"/>
      <c r="H83" s="2"/>
      <c r="I83" s="2"/>
      <c r="J83" s="2"/>
      <c r="K83" s="2"/>
      <c r="L83" s="2"/>
    </row>
    <row r="84" spans="1:12" ht="15">
      <c r="A84" s="85">
        <v>15</v>
      </c>
      <c r="B84" s="81" t="s">
        <v>172</v>
      </c>
      <c r="C84" s="77" t="s">
        <v>65</v>
      </c>
      <c r="D84" s="11" t="s">
        <v>45</v>
      </c>
      <c r="E84" s="8"/>
      <c r="F84" s="12">
        <f aca="true" t="shared" si="15" ref="F84:L84">+F87</f>
        <v>4695.6</v>
      </c>
      <c r="G84" s="12">
        <f t="shared" si="15"/>
        <v>1545.7</v>
      </c>
      <c r="H84" s="12">
        <f t="shared" si="15"/>
        <v>1550.2</v>
      </c>
      <c r="I84" s="2">
        <f t="shared" si="15"/>
        <v>28498.6</v>
      </c>
      <c r="J84" s="2">
        <f t="shared" si="15"/>
        <v>29692.8</v>
      </c>
      <c r="K84" s="2">
        <f t="shared" si="15"/>
        <v>30914.8</v>
      </c>
      <c r="L84" s="2">
        <f t="shared" si="15"/>
        <v>30914.8</v>
      </c>
    </row>
    <row r="85" spans="1:12" ht="15">
      <c r="A85" s="85"/>
      <c r="B85" s="81"/>
      <c r="C85" s="77"/>
      <c r="D85" s="11" t="s">
        <v>50</v>
      </c>
      <c r="E85" s="8"/>
      <c r="F85" s="2"/>
      <c r="G85" s="2"/>
      <c r="H85" s="2"/>
      <c r="I85" s="2"/>
      <c r="J85" s="2"/>
      <c r="K85" s="2"/>
      <c r="L85" s="2"/>
    </row>
    <row r="86" spans="1:12" ht="15">
      <c r="A86" s="85"/>
      <c r="B86" s="81"/>
      <c r="C86" s="77"/>
      <c r="D86" s="11" t="s">
        <v>51</v>
      </c>
      <c r="E86" s="8"/>
      <c r="F86" s="2"/>
      <c r="G86" s="2"/>
      <c r="H86" s="2"/>
      <c r="I86" s="2"/>
      <c r="J86" s="2"/>
      <c r="K86" s="2"/>
      <c r="L86" s="2"/>
    </row>
    <row r="87" spans="1:12" ht="42.75" customHeight="1">
      <c r="A87" s="85"/>
      <c r="B87" s="81"/>
      <c r="C87" s="77"/>
      <c r="D87" s="11" t="s">
        <v>52</v>
      </c>
      <c r="E87" s="8"/>
      <c r="F87" s="24">
        <v>4695.6</v>
      </c>
      <c r="G87" s="24">
        <v>1545.7</v>
      </c>
      <c r="H87" s="24">
        <v>1550.2</v>
      </c>
      <c r="I87" s="2">
        <v>28498.6</v>
      </c>
      <c r="J87" s="2">
        <v>29692.8</v>
      </c>
      <c r="K87" s="2">
        <v>30914.8</v>
      </c>
      <c r="L87" s="2">
        <v>30914.8</v>
      </c>
    </row>
    <row r="88" spans="1:12" ht="30" customHeight="1">
      <c r="A88" s="80">
        <v>16</v>
      </c>
      <c r="B88" s="81" t="s">
        <v>207</v>
      </c>
      <c r="C88" s="77" t="s">
        <v>65</v>
      </c>
      <c r="D88" s="11" t="s">
        <v>45</v>
      </c>
      <c r="E88" s="8"/>
      <c r="F88" s="2">
        <f>+F90</f>
        <v>0</v>
      </c>
      <c r="G88" s="2">
        <f>+G90</f>
        <v>0</v>
      </c>
      <c r="H88" s="2"/>
      <c r="I88" s="2"/>
      <c r="J88" s="2"/>
      <c r="K88" s="2"/>
      <c r="L88" s="2"/>
    </row>
    <row r="89" spans="1:12" ht="21.75" customHeight="1">
      <c r="A89" s="72"/>
      <c r="B89" s="81"/>
      <c r="C89" s="77"/>
      <c r="D89" s="11" t="s">
        <v>50</v>
      </c>
      <c r="E89" s="8"/>
      <c r="F89" s="2"/>
      <c r="G89" s="2"/>
      <c r="H89" s="2"/>
      <c r="I89" s="2"/>
      <c r="J89" s="2"/>
      <c r="K89" s="2"/>
      <c r="L89" s="2"/>
    </row>
    <row r="90" spans="1:12" ht="19.5" customHeight="1">
      <c r="A90" s="72"/>
      <c r="B90" s="81"/>
      <c r="C90" s="77"/>
      <c r="D90" s="11" t="s">
        <v>51</v>
      </c>
      <c r="E90" s="8"/>
      <c r="F90" s="2"/>
      <c r="G90" s="2"/>
      <c r="H90" s="2"/>
      <c r="I90" s="2"/>
      <c r="J90" s="2"/>
      <c r="K90" s="2"/>
      <c r="L90" s="2"/>
    </row>
    <row r="91" spans="1:12" ht="33.75" customHeight="1">
      <c r="A91" s="72"/>
      <c r="B91" s="81"/>
      <c r="C91" s="77"/>
      <c r="D91" s="11" t="s">
        <v>52</v>
      </c>
      <c r="E91" s="8"/>
      <c r="F91" s="2"/>
      <c r="G91" s="2"/>
      <c r="H91" s="2"/>
      <c r="I91" s="2"/>
      <c r="J91" s="2"/>
      <c r="K91" s="2"/>
      <c r="L91" s="2"/>
    </row>
    <row r="92" spans="1:12" ht="30" customHeight="1">
      <c r="A92" s="80">
        <v>17</v>
      </c>
      <c r="B92" s="81" t="s">
        <v>206</v>
      </c>
      <c r="C92" s="77" t="s">
        <v>65</v>
      </c>
      <c r="D92" s="11" t="s">
        <v>45</v>
      </c>
      <c r="E92" s="8"/>
      <c r="F92" s="12">
        <f>+F94+F95</f>
        <v>8130.8</v>
      </c>
      <c r="G92" s="12">
        <f>+G94+G95</f>
        <v>18677.4</v>
      </c>
      <c r="H92" s="12">
        <f>+H94+H95</f>
        <v>17782.6</v>
      </c>
      <c r="I92" s="2"/>
      <c r="J92" s="2"/>
      <c r="K92" s="2"/>
      <c r="L92" s="2"/>
    </row>
    <row r="93" spans="1:12" ht="21.75" customHeight="1">
      <c r="A93" s="72"/>
      <c r="B93" s="81"/>
      <c r="C93" s="77"/>
      <c r="D93" s="11" t="s">
        <v>50</v>
      </c>
      <c r="E93" s="8"/>
      <c r="F93" s="2"/>
      <c r="G93" s="2"/>
      <c r="H93" s="2"/>
      <c r="I93" s="2"/>
      <c r="J93" s="2"/>
      <c r="K93" s="2"/>
      <c r="L93" s="2"/>
    </row>
    <row r="94" spans="1:12" ht="45" customHeight="1">
      <c r="A94" s="72"/>
      <c r="B94" s="81"/>
      <c r="C94" s="77"/>
      <c r="D94" s="11" t="s">
        <v>51</v>
      </c>
      <c r="E94" s="8"/>
      <c r="F94" s="2"/>
      <c r="G94" s="2"/>
      <c r="H94" s="2"/>
      <c r="I94" s="2"/>
      <c r="J94" s="2"/>
      <c r="K94" s="2"/>
      <c r="L94" s="2"/>
    </row>
    <row r="95" spans="1:12" ht="30" customHeight="1">
      <c r="A95" s="72"/>
      <c r="B95" s="81"/>
      <c r="C95" s="77"/>
      <c r="D95" s="11" t="s">
        <v>52</v>
      </c>
      <c r="E95" s="8"/>
      <c r="F95" s="24">
        <v>8130.8</v>
      </c>
      <c r="G95" s="24">
        <v>18677.4</v>
      </c>
      <c r="H95" s="24">
        <v>17782.6</v>
      </c>
      <c r="I95" s="2"/>
      <c r="J95" s="2"/>
      <c r="K95" s="2"/>
      <c r="L95" s="2"/>
    </row>
    <row r="96" spans="1:12" ht="25.5" customHeight="1">
      <c r="A96" s="72">
        <v>18</v>
      </c>
      <c r="B96" s="74" t="s">
        <v>175</v>
      </c>
      <c r="C96" s="77" t="s">
        <v>65</v>
      </c>
      <c r="D96" s="11" t="s">
        <v>45</v>
      </c>
      <c r="E96" s="8"/>
      <c r="F96" s="12">
        <f>+F97+F98+F99</f>
        <v>12195.2</v>
      </c>
      <c r="G96" s="12">
        <f>+G97+G98+G99</f>
        <v>6029.6</v>
      </c>
      <c r="H96" s="12">
        <f>+H97+H98+H99</f>
        <v>7643.4</v>
      </c>
      <c r="I96" s="2"/>
      <c r="J96" s="2"/>
      <c r="K96" s="2"/>
      <c r="L96" s="2"/>
    </row>
    <row r="97" spans="1:12" ht="22.5" customHeight="1">
      <c r="A97" s="72"/>
      <c r="B97" s="75"/>
      <c r="C97" s="77"/>
      <c r="D97" s="11" t="s">
        <v>50</v>
      </c>
      <c r="E97" s="8"/>
      <c r="F97" s="12"/>
      <c r="G97" s="12"/>
      <c r="H97" s="12"/>
      <c r="I97" s="2"/>
      <c r="J97" s="2"/>
      <c r="K97" s="2"/>
      <c r="L97" s="2"/>
    </row>
    <row r="98" spans="1:12" ht="21.75" customHeight="1">
      <c r="A98" s="72"/>
      <c r="B98" s="75"/>
      <c r="C98" s="77"/>
      <c r="D98" s="11" t="s">
        <v>51</v>
      </c>
      <c r="E98" s="8"/>
      <c r="F98" s="24"/>
      <c r="G98" s="24"/>
      <c r="H98" s="24"/>
      <c r="I98" s="2"/>
      <c r="J98" s="2"/>
      <c r="K98" s="2"/>
      <c r="L98" s="2"/>
    </row>
    <row r="99" spans="1:12" ht="24" customHeight="1">
      <c r="A99" s="73"/>
      <c r="B99" s="76"/>
      <c r="C99" s="77"/>
      <c r="D99" s="11" t="s">
        <v>52</v>
      </c>
      <c r="E99" s="8"/>
      <c r="F99" s="24">
        <v>12195.2</v>
      </c>
      <c r="G99" s="24">
        <v>6029.6</v>
      </c>
      <c r="H99" s="24">
        <v>7643.4</v>
      </c>
      <c r="I99" s="2"/>
      <c r="J99" s="2"/>
      <c r="K99" s="2"/>
      <c r="L99" s="2"/>
    </row>
    <row r="100" spans="1:12" ht="15">
      <c r="A100" s="85">
        <v>19</v>
      </c>
      <c r="B100" s="81" t="s">
        <v>56</v>
      </c>
      <c r="C100" s="77" t="s">
        <v>65</v>
      </c>
      <c r="D100" s="11" t="s">
        <v>45</v>
      </c>
      <c r="E100" s="8"/>
      <c r="F100" s="2">
        <f>+F104+F108+F112+F117</f>
        <v>333556.3</v>
      </c>
      <c r="G100" s="2">
        <f>+G104+G108+G112+G117</f>
        <v>333500.2</v>
      </c>
      <c r="H100" s="2">
        <f>+H104+H108+H112+H117</f>
        <v>333500.2</v>
      </c>
      <c r="I100" s="2">
        <f aca="true" t="shared" si="16" ref="I100:L102">+I104+I108+I112</f>
        <v>333500.2</v>
      </c>
      <c r="J100" s="2">
        <f t="shared" si="16"/>
        <v>333500.2</v>
      </c>
      <c r="K100" s="2">
        <f t="shared" si="16"/>
        <v>333500.2</v>
      </c>
      <c r="L100" s="2">
        <f t="shared" si="16"/>
        <v>333500.2</v>
      </c>
    </row>
    <row r="101" spans="1:12" ht="15">
      <c r="A101" s="85"/>
      <c r="B101" s="81"/>
      <c r="C101" s="77"/>
      <c r="D101" s="11" t="s">
        <v>50</v>
      </c>
      <c r="E101" s="8"/>
      <c r="F101" s="2">
        <f>+F105+F109+F113</f>
        <v>0</v>
      </c>
      <c r="G101" s="2">
        <f>+G105+G109+G113</f>
        <v>0</v>
      </c>
      <c r="H101" s="2">
        <f>+H105+H109+H113</f>
        <v>0</v>
      </c>
      <c r="I101" s="2">
        <f t="shared" si="16"/>
        <v>0</v>
      </c>
      <c r="J101" s="2">
        <f t="shared" si="16"/>
        <v>0</v>
      </c>
      <c r="K101" s="2">
        <f t="shared" si="16"/>
        <v>0</v>
      </c>
      <c r="L101" s="2">
        <f t="shared" si="16"/>
        <v>0</v>
      </c>
    </row>
    <row r="102" spans="1:12" ht="15">
      <c r="A102" s="85"/>
      <c r="B102" s="81"/>
      <c r="C102" s="77"/>
      <c r="D102" s="11" t="s">
        <v>51</v>
      </c>
      <c r="E102" s="8"/>
      <c r="F102" s="2">
        <f>+F106+F110+F114+F119</f>
        <v>333556.3</v>
      </c>
      <c r="G102" s="2">
        <f>+G106+G110+G114+G119</f>
        <v>333500.2</v>
      </c>
      <c r="H102" s="2">
        <f>+H106+H110+H114+H119</f>
        <v>333500.2</v>
      </c>
      <c r="I102" s="2">
        <f t="shared" si="16"/>
        <v>333500.2</v>
      </c>
      <c r="J102" s="2">
        <f t="shared" si="16"/>
        <v>333500.2</v>
      </c>
      <c r="K102" s="2">
        <f t="shared" si="16"/>
        <v>333500.2</v>
      </c>
      <c r="L102" s="2">
        <f t="shared" si="16"/>
        <v>333500.2</v>
      </c>
    </row>
    <row r="103" spans="1:12" ht="29.25" customHeight="1">
      <c r="A103" s="85"/>
      <c r="B103" s="81"/>
      <c r="C103" s="77"/>
      <c r="D103" s="11" t="s">
        <v>52</v>
      </c>
      <c r="E103" s="8"/>
      <c r="F103" s="2">
        <f>+F107+F111+F115+F120</f>
        <v>0</v>
      </c>
      <c r="G103" s="2">
        <f aca="true" t="shared" si="17" ref="G103:L103">+G107+G111+G115+G120</f>
        <v>0</v>
      </c>
      <c r="H103" s="2">
        <f t="shared" si="17"/>
        <v>0</v>
      </c>
      <c r="I103" s="2">
        <f t="shared" si="17"/>
        <v>0</v>
      </c>
      <c r="J103" s="2">
        <f t="shared" si="17"/>
        <v>0</v>
      </c>
      <c r="K103" s="2">
        <f t="shared" si="17"/>
        <v>0</v>
      </c>
      <c r="L103" s="2">
        <f t="shared" si="17"/>
        <v>0</v>
      </c>
    </row>
    <row r="104" spans="1:12" ht="40.5" customHeight="1">
      <c r="A104" s="85">
        <v>20</v>
      </c>
      <c r="B104" s="74" t="s">
        <v>204</v>
      </c>
      <c r="C104" s="77" t="s">
        <v>65</v>
      </c>
      <c r="D104" s="11" t="s">
        <v>45</v>
      </c>
      <c r="E104" s="8"/>
      <c r="F104" s="2">
        <f aca="true" t="shared" si="18" ref="F104:L104">+F106</f>
        <v>225031.2</v>
      </c>
      <c r="G104" s="2">
        <f t="shared" si="18"/>
        <v>225452.6</v>
      </c>
      <c r="H104" s="2">
        <f t="shared" si="18"/>
        <v>225452.6</v>
      </c>
      <c r="I104" s="2">
        <f t="shared" si="18"/>
        <v>225452.6</v>
      </c>
      <c r="J104" s="2">
        <f t="shared" si="18"/>
        <v>225452.6</v>
      </c>
      <c r="K104" s="2">
        <f t="shared" si="18"/>
        <v>225452.6</v>
      </c>
      <c r="L104" s="2">
        <f t="shared" si="18"/>
        <v>225452.6</v>
      </c>
    </row>
    <row r="105" spans="1:12" ht="39" customHeight="1">
      <c r="A105" s="85"/>
      <c r="B105" s="75"/>
      <c r="C105" s="77"/>
      <c r="D105" s="11" t="s">
        <v>50</v>
      </c>
      <c r="E105" s="8"/>
      <c r="F105" s="2"/>
      <c r="G105" s="2"/>
      <c r="H105" s="2"/>
      <c r="I105" s="2"/>
      <c r="J105" s="2"/>
      <c r="K105" s="2"/>
      <c r="L105" s="2"/>
    </row>
    <row r="106" spans="1:12" ht="25.5" customHeight="1">
      <c r="A106" s="85"/>
      <c r="B106" s="75"/>
      <c r="C106" s="77"/>
      <c r="D106" s="11" t="s">
        <v>51</v>
      </c>
      <c r="E106" s="8"/>
      <c r="F106" s="12">
        <v>225031.2</v>
      </c>
      <c r="G106" s="12">
        <v>225452.6</v>
      </c>
      <c r="H106" s="12">
        <v>225452.6</v>
      </c>
      <c r="I106" s="2">
        <v>225452.6</v>
      </c>
      <c r="J106" s="2">
        <v>225452.6</v>
      </c>
      <c r="K106" s="2">
        <v>225452.6</v>
      </c>
      <c r="L106" s="2">
        <v>225452.6</v>
      </c>
    </row>
    <row r="107" spans="1:12" ht="27" customHeight="1">
      <c r="A107" s="85"/>
      <c r="B107" s="76"/>
      <c r="C107" s="77"/>
      <c r="D107" s="11" t="s">
        <v>52</v>
      </c>
      <c r="E107" s="8"/>
      <c r="F107" s="2"/>
      <c r="G107" s="2"/>
      <c r="H107" s="2"/>
      <c r="I107" s="2"/>
      <c r="J107" s="2"/>
      <c r="K107" s="2"/>
      <c r="L107" s="2"/>
    </row>
    <row r="108" spans="1:12" ht="33.75" customHeight="1">
      <c r="A108" s="85">
        <v>21</v>
      </c>
      <c r="B108" s="81" t="s">
        <v>176</v>
      </c>
      <c r="C108" s="77" t="s">
        <v>65</v>
      </c>
      <c r="D108" s="11" t="s">
        <v>45</v>
      </c>
      <c r="E108" s="8"/>
      <c r="F108" s="2">
        <f aca="true" t="shared" si="19" ref="F108:L108">+F110</f>
        <v>99126.2</v>
      </c>
      <c r="G108" s="2">
        <f t="shared" si="19"/>
        <v>98982.3</v>
      </c>
      <c r="H108" s="2">
        <f t="shared" si="19"/>
        <v>98982.3</v>
      </c>
      <c r="I108" s="2">
        <f t="shared" si="19"/>
        <v>98982.3</v>
      </c>
      <c r="J108" s="2">
        <f t="shared" si="19"/>
        <v>98982.3</v>
      </c>
      <c r="K108" s="2">
        <f t="shared" si="19"/>
        <v>98982.3</v>
      </c>
      <c r="L108" s="2">
        <f t="shared" si="19"/>
        <v>98982.3</v>
      </c>
    </row>
    <row r="109" spans="1:12" ht="15">
      <c r="A109" s="85"/>
      <c r="B109" s="86"/>
      <c r="C109" s="77"/>
      <c r="D109" s="11" t="s">
        <v>50</v>
      </c>
      <c r="E109" s="8"/>
      <c r="F109" s="2"/>
      <c r="G109" s="2"/>
      <c r="H109" s="2"/>
      <c r="I109" s="2"/>
      <c r="J109" s="2"/>
      <c r="K109" s="2"/>
      <c r="L109" s="2"/>
    </row>
    <row r="110" spans="1:12" ht="15">
      <c r="A110" s="85"/>
      <c r="B110" s="86"/>
      <c r="C110" s="77"/>
      <c r="D110" s="11" t="s">
        <v>51</v>
      </c>
      <c r="E110" s="8"/>
      <c r="F110" s="24">
        <v>99126.2</v>
      </c>
      <c r="G110" s="24">
        <v>98982.3</v>
      </c>
      <c r="H110" s="24">
        <v>98982.3</v>
      </c>
      <c r="I110" s="2">
        <v>98982.3</v>
      </c>
      <c r="J110" s="2">
        <v>98982.3</v>
      </c>
      <c r="K110" s="2">
        <v>98982.3</v>
      </c>
      <c r="L110" s="2">
        <v>98982.3</v>
      </c>
    </row>
    <row r="111" spans="1:12" ht="60.75" customHeight="1">
      <c r="A111" s="85"/>
      <c r="B111" s="86"/>
      <c r="C111" s="77"/>
      <c r="D111" s="11" t="s">
        <v>52</v>
      </c>
      <c r="E111" s="8"/>
      <c r="F111" s="2"/>
      <c r="G111" s="2"/>
      <c r="H111" s="2"/>
      <c r="I111" s="2"/>
      <c r="J111" s="2"/>
      <c r="K111" s="2"/>
      <c r="L111" s="2"/>
    </row>
    <row r="112" spans="1:12" ht="19.5" customHeight="1">
      <c r="A112" s="82">
        <v>22</v>
      </c>
      <c r="B112" s="81" t="s">
        <v>177</v>
      </c>
      <c r="C112" s="77" t="s">
        <v>65</v>
      </c>
      <c r="D112" s="11" t="s">
        <v>45</v>
      </c>
      <c r="E112" s="8"/>
      <c r="F112" s="2">
        <f aca="true" t="shared" si="20" ref="F112:L112">+F114</f>
        <v>9065.3</v>
      </c>
      <c r="G112" s="2">
        <f t="shared" si="20"/>
        <v>9065.3</v>
      </c>
      <c r="H112" s="2">
        <f t="shared" si="20"/>
        <v>9065.3</v>
      </c>
      <c r="I112" s="2">
        <f t="shared" si="20"/>
        <v>9065.3</v>
      </c>
      <c r="J112" s="2">
        <f t="shared" si="20"/>
        <v>9065.3</v>
      </c>
      <c r="K112" s="2">
        <f t="shared" si="20"/>
        <v>9065.3</v>
      </c>
      <c r="L112" s="2">
        <f t="shared" si="20"/>
        <v>9065.3</v>
      </c>
    </row>
    <row r="113" spans="1:12" ht="15">
      <c r="A113" s="82"/>
      <c r="B113" s="81"/>
      <c r="C113" s="77"/>
      <c r="D113" s="11" t="s">
        <v>50</v>
      </c>
      <c r="E113" s="8"/>
      <c r="F113" s="2"/>
      <c r="G113" s="2"/>
      <c r="H113" s="2"/>
      <c r="I113" s="2"/>
      <c r="J113" s="2"/>
      <c r="K113" s="2"/>
      <c r="L113" s="2"/>
    </row>
    <row r="114" spans="1:12" ht="15">
      <c r="A114" s="82"/>
      <c r="B114" s="81"/>
      <c r="C114" s="77"/>
      <c r="D114" s="11" t="s">
        <v>51</v>
      </c>
      <c r="E114" s="8"/>
      <c r="F114" s="24">
        <v>9065.3</v>
      </c>
      <c r="G114" s="24">
        <v>9065.3</v>
      </c>
      <c r="H114" s="24">
        <v>9065.3</v>
      </c>
      <c r="I114" s="2">
        <v>9065.3</v>
      </c>
      <c r="J114" s="2">
        <v>9065.3</v>
      </c>
      <c r="K114" s="2">
        <v>9065.3</v>
      </c>
      <c r="L114" s="2">
        <v>9065.3</v>
      </c>
    </row>
    <row r="115" spans="1:12" ht="33" customHeight="1">
      <c r="A115" s="82"/>
      <c r="B115" s="81"/>
      <c r="C115" s="77"/>
      <c r="D115" s="11" t="s">
        <v>52</v>
      </c>
      <c r="E115" s="8"/>
      <c r="F115" s="2"/>
      <c r="G115" s="2"/>
      <c r="H115" s="2"/>
      <c r="I115" s="2"/>
      <c r="J115" s="2"/>
      <c r="K115" s="2"/>
      <c r="L115" s="2"/>
    </row>
    <row r="116" spans="1:12" ht="15.75" customHeight="1" hidden="1">
      <c r="A116" s="82"/>
      <c r="B116" s="81"/>
      <c r="C116" s="77"/>
      <c r="D116" s="11" t="s">
        <v>58</v>
      </c>
      <c r="E116" s="8"/>
      <c r="F116" s="2"/>
      <c r="G116" s="2"/>
      <c r="H116" s="2"/>
      <c r="I116" s="2"/>
      <c r="J116" s="2"/>
      <c r="K116" s="2"/>
      <c r="L116" s="2"/>
    </row>
    <row r="117" spans="1:12" ht="15.75" customHeight="1">
      <c r="A117" s="82">
        <v>23</v>
      </c>
      <c r="B117" s="81" t="s">
        <v>205</v>
      </c>
      <c r="C117" s="77" t="s">
        <v>65</v>
      </c>
      <c r="D117" s="11" t="s">
        <v>45</v>
      </c>
      <c r="E117" s="8"/>
      <c r="F117" s="2">
        <f aca="true" t="shared" si="21" ref="F117:L117">+F119</f>
        <v>333.6</v>
      </c>
      <c r="G117" s="2">
        <f t="shared" si="21"/>
        <v>0</v>
      </c>
      <c r="H117" s="2">
        <f t="shared" si="21"/>
        <v>0</v>
      </c>
      <c r="I117" s="2">
        <f t="shared" si="21"/>
        <v>0</v>
      </c>
      <c r="J117" s="2">
        <f t="shared" si="21"/>
        <v>0</v>
      </c>
      <c r="K117" s="2">
        <f t="shared" si="21"/>
        <v>0</v>
      </c>
      <c r="L117" s="2">
        <f t="shared" si="21"/>
        <v>0</v>
      </c>
    </row>
    <row r="118" spans="1:12" ht="15.75" customHeight="1">
      <c r="A118" s="82"/>
      <c r="B118" s="83"/>
      <c r="C118" s="77"/>
      <c r="D118" s="11" t="s">
        <v>50</v>
      </c>
      <c r="E118" s="8"/>
      <c r="F118" s="2"/>
      <c r="G118" s="2"/>
      <c r="H118" s="2"/>
      <c r="I118" s="2"/>
      <c r="J118" s="2"/>
      <c r="K118" s="2"/>
      <c r="L118" s="2"/>
    </row>
    <row r="119" spans="1:12" ht="15.75" customHeight="1">
      <c r="A119" s="82"/>
      <c r="B119" s="83"/>
      <c r="C119" s="77"/>
      <c r="D119" s="11" t="s">
        <v>51</v>
      </c>
      <c r="E119" s="8"/>
      <c r="F119" s="24">
        <v>333.6</v>
      </c>
      <c r="G119" s="2"/>
      <c r="H119" s="2"/>
      <c r="I119" s="2"/>
      <c r="J119" s="2"/>
      <c r="K119" s="2"/>
      <c r="L119" s="2"/>
    </row>
    <row r="120" spans="1:12" ht="15.75" customHeight="1">
      <c r="A120" s="82"/>
      <c r="B120" s="83"/>
      <c r="C120" s="77"/>
      <c r="D120" s="11" t="s">
        <v>52</v>
      </c>
      <c r="E120" s="8"/>
      <c r="F120" s="12"/>
      <c r="G120" s="2"/>
      <c r="H120" s="2"/>
      <c r="I120" s="2"/>
      <c r="J120" s="2"/>
      <c r="K120" s="2"/>
      <c r="L120" s="2"/>
    </row>
    <row r="121" spans="1:12" ht="15">
      <c r="A121" s="82">
        <v>24</v>
      </c>
      <c r="B121" s="81" t="s">
        <v>59</v>
      </c>
      <c r="C121" s="77" t="s">
        <v>65</v>
      </c>
      <c r="D121" s="11" t="s">
        <v>45</v>
      </c>
      <c r="E121" s="8"/>
      <c r="F121" s="2">
        <f aca="true" t="shared" si="22" ref="F121:L121">+F124</f>
        <v>386</v>
      </c>
      <c r="G121" s="2">
        <f t="shared" si="22"/>
        <v>0</v>
      </c>
      <c r="H121" s="2">
        <f t="shared" si="22"/>
        <v>0</v>
      </c>
      <c r="I121" s="2">
        <f t="shared" si="22"/>
        <v>127.1</v>
      </c>
      <c r="J121" s="2">
        <f t="shared" si="22"/>
        <v>135.7</v>
      </c>
      <c r="K121" s="2">
        <f t="shared" si="22"/>
        <v>3.1</v>
      </c>
      <c r="L121" s="2">
        <f t="shared" si="22"/>
        <v>0</v>
      </c>
    </row>
    <row r="122" spans="1:12" ht="15">
      <c r="A122" s="82"/>
      <c r="B122" s="81"/>
      <c r="C122" s="77"/>
      <c r="D122" s="11" t="s">
        <v>50</v>
      </c>
      <c r="E122" s="8"/>
      <c r="F122" s="2"/>
      <c r="G122" s="2"/>
      <c r="H122" s="2"/>
      <c r="I122" s="2"/>
      <c r="J122" s="2"/>
      <c r="K122" s="2"/>
      <c r="L122" s="2"/>
    </row>
    <row r="123" spans="1:12" ht="15">
      <c r="A123" s="82"/>
      <c r="B123" s="81"/>
      <c r="C123" s="77"/>
      <c r="D123" s="11" t="s">
        <v>51</v>
      </c>
      <c r="E123" s="8"/>
      <c r="F123" s="2"/>
      <c r="G123" s="2"/>
      <c r="H123" s="2"/>
      <c r="I123" s="2"/>
      <c r="J123" s="2"/>
      <c r="K123" s="2"/>
      <c r="L123" s="2"/>
    </row>
    <row r="124" spans="1:12" ht="15">
      <c r="A124" s="82"/>
      <c r="B124" s="81"/>
      <c r="C124" s="77"/>
      <c r="D124" s="11" t="s">
        <v>52</v>
      </c>
      <c r="E124" s="8"/>
      <c r="F124" s="24">
        <v>386</v>
      </c>
      <c r="G124" s="2"/>
      <c r="H124" s="2"/>
      <c r="I124" s="2">
        <v>127.1</v>
      </c>
      <c r="J124" s="2">
        <v>135.7</v>
      </c>
      <c r="K124" s="2">
        <v>3.1</v>
      </c>
      <c r="L124" s="2"/>
    </row>
    <row r="125" spans="1:12" ht="15">
      <c r="A125" s="82">
        <v>25</v>
      </c>
      <c r="B125" s="81" t="s">
        <v>60</v>
      </c>
      <c r="C125" s="77" t="s">
        <v>65</v>
      </c>
      <c r="D125" s="11" t="s">
        <v>45</v>
      </c>
      <c r="E125" s="8"/>
      <c r="F125" s="2">
        <f>+F126+F127+F128</f>
        <v>2671.4</v>
      </c>
      <c r="G125" s="2">
        <f aca="true" t="shared" si="23" ref="F125:G128">+G129+G133</f>
        <v>0</v>
      </c>
      <c r="H125" s="2">
        <f aca="true" t="shared" si="24" ref="H125:L128">+H129</f>
        <v>0</v>
      </c>
      <c r="I125" s="2">
        <f t="shared" si="24"/>
        <v>0</v>
      </c>
      <c r="J125" s="2">
        <f>+J128</f>
        <v>0</v>
      </c>
      <c r="K125" s="2">
        <f>+K128</f>
        <v>0</v>
      </c>
      <c r="L125" s="2">
        <f>+L128</f>
        <v>0</v>
      </c>
    </row>
    <row r="126" spans="1:12" ht="15">
      <c r="A126" s="82"/>
      <c r="B126" s="81"/>
      <c r="C126" s="77"/>
      <c r="D126" s="11" t="s">
        <v>50</v>
      </c>
      <c r="E126" s="8"/>
      <c r="F126" s="2">
        <f t="shared" si="23"/>
        <v>0</v>
      </c>
      <c r="G126" s="2">
        <f t="shared" si="23"/>
        <v>0</v>
      </c>
      <c r="H126" s="2">
        <f t="shared" si="24"/>
        <v>0</v>
      </c>
      <c r="I126" s="2">
        <f t="shared" si="24"/>
        <v>0</v>
      </c>
      <c r="J126" s="2">
        <f t="shared" si="24"/>
        <v>0</v>
      </c>
      <c r="K126" s="2">
        <f t="shared" si="24"/>
        <v>0</v>
      </c>
      <c r="L126" s="2">
        <f t="shared" si="24"/>
        <v>0</v>
      </c>
    </row>
    <row r="127" spans="1:12" ht="15">
      <c r="A127" s="82"/>
      <c r="B127" s="81"/>
      <c r="C127" s="77"/>
      <c r="D127" s="11" t="s">
        <v>51</v>
      </c>
      <c r="E127" s="8"/>
      <c r="F127" s="2">
        <f t="shared" si="23"/>
        <v>682.4</v>
      </c>
      <c r="G127" s="2">
        <f t="shared" si="23"/>
        <v>0</v>
      </c>
      <c r="H127" s="2">
        <f t="shared" si="24"/>
        <v>0</v>
      </c>
      <c r="I127" s="2">
        <f t="shared" si="24"/>
        <v>0</v>
      </c>
      <c r="J127" s="2">
        <f t="shared" si="24"/>
        <v>0</v>
      </c>
      <c r="K127" s="2">
        <f t="shared" si="24"/>
        <v>0</v>
      </c>
      <c r="L127" s="2">
        <f t="shared" si="24"/>
        <v>0</v>
      </c>
    </row>
    <row r="128" spans="1:12" ht="27" customHeight="1">
      <c r="A128" s="82"/>
      <c r="B128" s="81"/>
      <c r="C128" s="77"/>
      <c r="D128" s="11" t="s">
        <v>52</v>
      </c>
      <c r="E128" s="8"/>
      <c r="F128" s="2">
        <f>+F132+F136+1252.9</f>
        <v>1989</v>
      </c>
      <c r="G128" s="2">
        <f t="shared" si="23"/>
        <v>0</v>
      </c>
      <c r="H128" s="2">
        <f t="shared" si="24"/>
        <v>0</v>
      </c>
      <c r="I128" s="2">
        <f t="shared" si="24"/>
        <v>0</v>
      </c>
      <c r="J128" s="2">
        <f t="shared" si="24"/>
        <v>0</v>
      </c>
      <c r="K128" s="2">
        <f t="shared" si="24"/>
        <v>0</v>
      </c>
      <c r="L128" s="2">
        <f t="shared" si="24"/>
        <v>0</v>
      </c>
    </row>
    <row r="129" spans="1:12" ht="15">
      <c r="A129" s="82">
        <v>26</v>
      </c>
      <c r="B129" s="81" t="s">
        <v>178</v>
      </c>
      <c r="C129" s="77" t="s">
        <v>65</v>
      </c>
      <c r="D129" s="11" t="s">
        <v>45</v>
      </c>
      <c r="E129" s="8"/>
      <c r="F129" s="2">
        <f aca="true" t="shared" si="25" ref="F129:L129">+F132</f>
        <v>692.5</v>
      </c>
      <c r="G129" s="2">
        <f t="shared" si="25"/>
        <v>0</v>
      </c>
      <c r="H129" s="2">
        <f t="shared" si="25"/>
        <v>0</v>
      </c>
      <c r="I129" s="2">
        <f t="shared" si="25"/>
        <v>0</v>
      </c>
      <c r="J129" s="2">
        <f t="shared" si="25"/>
        <v>0</v>
      </c>
      <c r="K129" s="2">
        <f t="shared" si="25"/>
        <v>0</v>
      </c>
      <c r="L129" s="2">
        <f t="shared" si="25"/>
        <v>0</v>
      </c>
    </row>
    <row r="130" spans="1:12" ht="15">
      <c r="A130" s="82"/>
      <c r="B130" s="81"/>
      <c r="C130" s="77"/>
      <c r="D130" s="11" t="s">
        <v>50</v>
      </c>
      <c r="E130" s="8"/>
      <c r="F130" s="2"/>
      <c r="G130" s="2"/>
      <c r="H130" s="2"/>
      <c r="I130" s="2"/>
      <c r="J130" s="2"/>
      <c r="K130" s="2"/>
      <c r="L130" s="2"/>
    </row>
    <row r="131" spans="1:12" ht="15">
      <c r="A131" s="82"/>
      <c r="B131" s="81"/>
      <c r="C131" s="77"/>
      <c r="D131" s="11" t="s">
        <v>51</v>
      </c>
      <c r="E131" s="8"/>
      <c r="F131" s="2"/>
      <c r="G131" s="2"/>
      <c r="H131" s="2"/>
      <c r="I131" s="2"/>
      <c r="J131" s="2"/>
      <c r="K131" s="2"/>
      <c r="L131" s="2"/>
    </row>
    <row r="132" spans="1:12" ht="15">
      <c r="A132" s="82"/>
      <c r="B132" s="81"/>
      <c r="C132" s="77"/>
      <c r="D132" s="11" t="s">
        <v>52</v>
      </c>
      <c r="E132" s="8"/>
      <c r="F132" s="24">
        <v>692.5</v>
      </c>
      <c r="G132" s="2"/>
      <c r="H132" s="2">
        <v>0</v>
      </c>
      <c r="I132" s="2">
        <v>0</v>
      </c>
      <c r="J132" s="2">
        <v>0</v>
      </c>
      <c r="K132" s="2">
        <v>0</v>
      </c>
      <c r="L132" s="2">
        <v>0</v>
      </c>
    </row>
    <row r="133" spans="1:12" ht="15">
      <c r="A133" s="82">
        <v>27</v>
      </c>
      <c r="B133" s="81" t="s">
        <v>179</v>
      </c>
      <c r="C133" s="77" t="s">
        <v>65</v>
      </c>
      <c r="D133" s="11" t="s">
        <v>45</v>
      </c>
      <c r="E133" s="8"/>
      <c r="F133" s="2">
        <f>+F136+F135</f>
        <v>726</v>
      </c>
      <c r="G133" s="2">
        <f aca="true" t="shared" si="26" ref="G133:L133">+G136</f>
        <v>0</v>
      </c>
      <c r="H133" s="2">
        <f t="shared" si="26"/>
        <v>0</v>
      </c>
      <c r="I133" s="2">
        <f t="shared" si="26"/>
        <v>0</v>
      </c>
      <c r="J133" s="2">
        <f t="shared" si="26"/>
        <v>0</v>
      </c>
      <c r="K133" s="2">
        <f t="shared" si="26"/>
        <v>0</v>
      </c>
      <c r="L133" s="2">
        <f t="shared" si="26"/>
        <v>0</v>
      </c>
    </row>
    <row r="134" spans="1:12" ht="21" customHeight="1">
      <c r="A134" s="82"/>
      <c r="B134" s="81"/>
      <c r="C134" s="77"/>
      <c r="D134" s="11" t="s">
        <v>50</v>
      </c>
      <c r="E134" s="8"/>
      <c r="F134" s="2"/>
      <c r="G134" s="2"/>
      <c r="H134" s="2"/>
      <c r="I134" s="2"/>
      <c r="J134" s="2"/>
      <c r="K134" s="2"/>
      <c r="L134" s="2"/>
    </row>
    <row r="135" spans="1:12" ht="21" customHeight="1">
      <c r="A135" s="82"/>
      <c r="B135" s="81"/>
      <c r="C135" s="77"/>
      <c r="D135" s="11" t="s">
        <v>51</v>
      </c>
      <c r="E135" s="8"/>
      <c r="F135" s="24">
        <v>682.4</v>
      </c>
      <c r="G135" s="2"/>
      <c r="H135" s="2"/>
      <c r="I135" s="2"/>
      <c r="J135" s="2"/>
      <c r="K135" s="2"/>
      <c r="L135" s="2"/>
    </row>
    <row r="136" spans="1:12" ht="15">
      <c r="A136" s="82"/>
      <c r="B136" s="81"/>
      <c r="C136" s="77"/>
      <c r="D136" s="11" t="s">
        <v>52</v>
      </c>
      <c r="E136" s="8"/>
      <c r="F136" s="24">
        <v>43.6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</row>
    <row r="137" spans="1:12" ht="15">
      <c r="A137" s="82">
        <v>28</v>
      </c>
      <c r="B137" s="81" t="s">
        <v>61</v>
      </c>
      <c r="C137" s="77" t="s">
        <v>65</v>
      </c>
      <c r="D137" s="11" t="s">
        <v>45</v>
      </c>
      <c r="E137" s="8"/>
      <c r="F137" s="2">
        <f>+F138+F139+F140</f>
        <v>0</v>
      </c>
      <c r="G137" s="2">
        <f aca="true" t="shared" si="27" ref="G137:L137">+G138+G139+G140</f>
        <v>0</v>
      </c>
      <c r="H137" s="2">
        <f t="shared" si="27"/>
        <v>0</v>
      </c>
      <c r="I137" s="2">
        <f t="shared" si="27"/>
        <v>0</v>
      </c>
      <c r="J137" s="2">
        <f t="shared" si="27"/>
        <v>0</v>
      </c>
      <c r="K137" s="2">
        <f t="shared" si="27"/>
        <v>0</v>
      </c>
      <c r="L137" s="2">
        <f t="shared" si="27"/>
        <v>0</v>
      </c>
    </row>
    <row r="138" spans="1:12" ht="15">
      <c r="A138" s="82"/>
      <c r="B138" s="81"/>
      <c r="C138" s="77"/>
      <c r="D138" s="11" t="s">
        <v>50</v>
      </c>
      <c r="E138" s="8"/>
      <c r="F138" s="2">
        <f>+F142</f>
        <v>0</v>
      </c>
      <c r="G138" s="2">
        <f aca="true" t="shared" si="28" ref="G138:L138">+G142</f>
        <v>0</v>
      </c>
      <c r="H138" s="2">
        <f t="shared" si="28"/>
        <v>0</v>
      </c>
      <c r="I138" s="2">
        <f t="shared" si="28"/>
        <v>0</v>
      </c>
      <c r="J138" s="2">
        <f t="shared" si="28"/>
        <v>0</v>
      </c>
      <c r="K138" s="2">
        <f t="shared" si="28"/>
        <v>0</v>
      </c>
      <c r="L138" s="2">
        <f t="shared" si="28"/>
        <v>0</v>
      </c>
    </row>
    <row r="139" spans="1:12" ht="15">
      <c r="A139" s="82"/>
      <c r="B139" s="81"/>
      <c r="C139" s="77"/>
      <c r="D139" s="11" t="s">
        <v>51</v>
      </c>
      <c r="E139" s="8"/>
      <c r="F139" s="2"/>
      <c r="G139" s="2"/>
      <c r="H139" s="2"/>
      <c r="I139" s="2"/>
      <c r="J139" s="2"/>
      <c r="K139" s="2"/>
      <c r="L139" s="2"/>
    </row>
    <row r="140" spans="1:12" ht="15" customHeight="1">
      <c r="A140" s="82"/>
      <c r="B140" s="81"/>
      <c r="C140" s="77"/>
      <c r="D140" s="11" t="s">
        <v>52</v>
      </c>
      <c r="E140" s="8"/>
      <c r="F140" s="2"/>
      <c r="G140" s="2"/>
      <c r="H140" s="2"/>
      <c r="I140" s="2"/>
      <c r="J140" s="2"/>
      <c r="K140" s="2"/>
      <c r="L140" s="2"/>
    </row>
    <row r="141" spans="1:12" ht="0" customHeight="1" hidden="1">
      <c r="A141" s="82"/>
      <c r="B141" s="81"/>
      <c r="C141" s="77" t="s">
        <v>65</v>
      </c>
      <c r="D141" s="11"/>
      <c r="E141" s="8"/>
      <c r="F141" s="2"/>
      <c r="G141" s="2"/>
      <c r="H141" s="2"/>
      <c r="I141" s="2"/>
      <c r="J141" s="2"/>
      <c r="K141" s="2"/>
      <c r="L141" s="2"/>
    </row>
    <row r="142" spans="1:12" ht="0" customHeight="1" hidden="1">
      <c r="A142" s="82"/>
      <c r="B142" s="81"/>
      <c r="C142" s="77"/>
      <c r="D142" s="11"/>
      <c r="E142" s="8"/>
      <c r="F142" s="2"/>
      <c r="G142" s="2"/>
      <c r="H142" s="2"/>
      <c r="I142" s="2"/>
      <c r="J142" s="2"/>
      <c r="K142" s="2"/>
      <c r="L142" s="2"/>
    </row>
    <row r="143" spans="1:12" ht="0" customHeight="1" hidden="1">
      <c r="A143" s="82"/>
      <c r="B143" s="81"/>
      <c r="C143" s="77"/>
      <c r="D143" s="11"/>
      <c r="E143" s="8"/>
      <c r="F143" s="2"/>
      <c r="G143" s="2"/>
      <c r="H143" s="2"/>
      <c r="I143" s="2"/>
      <c r="J143" s="2"/>
      <c r="K143" s="2"/>
      <c r="L143" s="2"/>
    </row>
    <row r="144" spans="1:12" ht="0" customHeight="1" hidden="1">
      <c r="A144" s="82"/>
      <c r="B144" s="81"/>
      <c r="C144" s="77"/>
      <c r="D144" s="11"/>
      <c r="E144" s="8"/>
      <c r="F144" s="2"/>
      <c r="G144" s="2"/>
      <c r="H144" s="2"/>
      <c r="I144" s="2"/>
      <c r="J144" s="2"/>
      <c r="K144" s="2"/>
      <c r="L144" s="2"/>
    </row>
    <row r="145" spans="1:12" ht="15">
      <c r="A145" s="82">
        <v>29</v>
      </c>
      <c r="B145" s="81" t="s">
        <v>62</v>
      </c>
      <c r="C145" s="77" t="s">
        <v>65</v>
      </c>
      <c r="D145" s="11" t="s">
        <v>45</v>
      </c>
      <c r="E145" s="8"/>
      <c r="F145" s="2">
        <f aca="true" t="shared" si="29" ref="F145:L145">+F148</f>
        <v>1815.9</v>
      </c>
      <c r="G145" s="2">
        <f t="shared" si="29"/>
        <v>0</v>
      </c>
      <c r="H145" s="2">
        <f t="shared" si="29"/>
        <v>0</v>
      </c>
      <c r="I145" s="2">
        <f t="shared" si="29"/>
        <v>1858.7</v>
      </c>
      <c r="J145" s="2">
        <f t="shared" si="29"/>
        <v>2280</v>
      </c>
      <c r="K145" s="2">
        <f t="shared" si="29"/>
        <v>737.8</v>
      </c>
      <c r="L145" s="2">
        <f t="shared" si="29"/>
        <v>737.8</v>
      </c>
    </row>
    <row r="146" spans="1:12" ht="15">
      <c r="A146" s="82"/>
      <c r="B146" s="81"/>
      <c r="C146" s="77"/>
      <c r="D146" s="11" t="s">
        <v>50</v>
      </c>
      <c r="E146" s="8"/>
      <c r="F146" s="2"/>
      <c r="G146" s="2"/>
      <c r="H146" s="2"/>
      <c r="I146" s="2"/>
      <c r="J146" s="2"/>
      <c r="K146" s="2"/>
      <c r="L146" s="2"/>
    </row>
    <row r="147" spans="1:12" ht="15">
      <c r="A147" s="82"/>
      <c r="B147" s="81"/>
      <c r="C147" s="77"/>
      <c r="D147" s="11" t="s">
        <v>51</v>
      </c>
      <c r="E147" s="8"/>
      <c r="F147" s="2"/>
      <c r="G147" s="2"/>
      <c r="H147" s="2"/>
      <c r="I147" s="2"/>
      <c r="J147" s="2"/>
      <c r="K147" s="2"/>
      <c r="L147" s="2"/>
    </row>
    <row r="148" spans="1:12" ht="15">
      <c r="A148" s="82"/>
      <c r="B148" s="81"/>
      <c r="C148" s="77"/>
      <c r="D148" s="11" t="s">
        <v>52</v>
      </c>
      <c r="E148" s="8"/>
      <c r="F148" s="24">
        <v>1815.9</v>
      </c>
      <c r="G148" s="2"/>
      <c r="H148" s="2"/>
      <c r="I148" s="2">
        <v>1858.7</v>
      </c>
      <c r="J148" s="2">
        <v>2280</v>
      </c>
      <c r="K148" s="2">
        <v>737.8</v>
      </c>
      <c r="L148" s="2">
        <v>737.8</v>
      </c>
    </row>
    <row r="149" spans="1:12" ht="15">
      <c r="A149" s="82">
        <v>30</v>
      </c>
      <c r="B149" s="81" t="s">
        <v>63</v>
      </c>
      <c r="C149" s="77" t="s">
        <v>65</v>
      </c>
      <c r="D149" s="11" t="s">
        <v>45</v>
      </c>
      <c r="E149" s="8"/>
      <c r="F149" s="2">
        <f aca="true" t="shared" si="30" ref="F149:L149">+F152</f>
        <v>264.7</v>
      </c>
      <c r="G149" s="2">
        <f t="shared" si="30"/>
        <v>99</v>
      </c>
      <c r="H149" s="2">
        <f t="shared" si="30"/>
        <v>99</v>
      </c>
      <c r="I149" s="2">
        <f t="shared" si="30"/>
        <v>146.9</v>
      </c>
      <c r="J149" s="2">
        <f t="shared" si="30"/>
        <v>151.3</v>
      </c>
      <c r="K149" s="2">
        <f t="shared" si="30"/>
        <v>155.8</v>
      </c>
      <c r="L149" s="2">
        <f t="shared" si="30"/>
        <v>155.8</v>
      </c>
    </row>
    <row r="150" spans="1:12" ht="15">
      <c r="A150" s="82"/>
      <c r="B150" s="81"/>
      <c r="C150" s="77"/>
      <c r="D150" s="11" t="s">
        <v>50</v>
      </c>
      <c r="E150" s="8"/>
      <c r="F150" s="2"/>
      <c r="G150" s="2"/>
      <c r="H150" s="2"/>
      <c r="I150" s="2"/>
      <c r="J150" s="2"/>
      <c r="K150" s="2"/>
      <c r="L150" s="2"/>
    </row>
    <row r="151" spans="1:12" ht="15">
      <c r="A151" s="82"/>
      <c r="B151" s="81"/>
      <c r="C151" s="77"/>
      <c r="D151" s="11" t="s">
        <v>51</v>
      </c>
      <c r="E151" s="8"/>
      <c r="F151" s="2"/>
      <c r="G151" s="2"/>
      <c r="H151" s="2"/>
      <c r="I151" s="2"/>
      <c r="J151" s="2"/>
      <c r="K151" s="2"/>
      <c r="L151" s="2"/>
    </row>
    <row r="152" spans="1:12" ht="15">
      <c r="A152" s="82"/>
      <c r="B152" s="81"/>
      <c r="C152" s="77"/>
      <c r="D152" s="11" t="s">
        <v>52</v>
      </c>
      <c r="E152" s="8"/>
      <c r="F152" s="24">
        <v>264.7</v>
      </c>
      <c r="G152" s="24">
        <v>99</v>
      </c>
      <c r="H152" s="24">
        <v>99</v>
      </c>
      <c r="I152" s="2">
        <v>146.9</v>
      </c>
      <c r="J152" s="2">
        <v>151.3</v>
      </c>
      <c r="K152" s="2">
        <v>155.8</v>
      </c>
      <c r="L152" s="2">
        <v>155.8</v>
      </c>
    </row>
    <row r="153" spans="1:12" ht="15" customHeight="1">
      <c r="A153" s="82">
        <v>31</v>
      </c>
      <c r="B153" s="81" t="s">
        <v>64</v>
      </c>
      <c r="C153" s="77" t="s">
        <v>74</v>
      </c>
      <c r="D153" s="11" t="s">
        <v>45</v>
      </c>
      <c r="E153" s="8"/>
      <c r="F153" s="2">
        <f>+F157+F161+F165</f>
        <v>15713.599999999999</v>
      </c>
      <c r="G153" s="2">
        <f>+G157+G161+G165</f>
        <v>0</v>
      </c>
      <c r="H153" s="2">
        <f aca="true" t="shared" si="31" ref="H153:L156">+H157</f>
        <v>0</v>
      </c>
      <c r="I153" s="2">
        <f t="shared" si="31"/>
        <v>0</v>
      </c>
      <c r="J153" s="2">
        <f t="shared" si="31"/>
        <v>0</v>
      </c>
      <c r="K153" s="2">
        <f t="shared" si="31"/>
        <v>0</v>
      </c>
      <c r="L153" s="2">
        <f t="shared" si="31"/>
        <v>0</v>
      </c>
    </row>
    <row r="154" spans="1:12" ht="15">
      <c r="A154" s="82"/>
      <c r="B154" s="81"/>
      <c r="C154" s="77"/>
      <c r="D154" s="11" t="s">
        <v>50</v>
      </c>
      <c r="E154" s="8"/>
      <c r="F154" s="2">
        <f>+F158+F162+F166</f>
        <v>0</v>
      </c>
      <c r="G154" s="2">
        <f>+G158</f>
        <v>0</v>
      </c>
      <c r="H154" s="2">
        <f t="shared" si="31"/>
        <v>0</v>
      </c>
      <c r="I154" s="2">
        <f t="shared" si="31"/>
        <v>0</v>
      </c>
      <c r="J154" s="2">
        <f t="shared" si="31"/>
        <v>0</v>
      </c>
      <c r="K154" s="2">
        <f t="shared" si="31"/>
        <v>0</v>
      </c>
      <c r="L154" s="2">
        <f t="shared" si="31"/>
        <v>0</v>
      </c>
    </row>
    <row r="155" spans="1:12" ht="15">
      <c r="A155" s="82"/>
      <c r="B155" s="81"/>
      <c r="C155" s="77"/>
      <c r="D155" s="11" t="s">
        <v>51</v>
      </c>
      <c r="E155" s="8"/>
      <c r="F155" s="2">
        <f>+F159+F163+F167</f>
        <v>0</v>
      </c>
      <c r="G155" s="2">
        <f>+G159+G163+G167</f>
        <v>0</v>
      </c>
      <c r="H155" s="2">
        <f t="shared" si="31"/>
        <v>0</v>
      </c>
      <c r="I155" s="2">
        <f t="shared" si="31"/>
        <v>0</v>
      </c>
      <c r="J155" s="2">
        <f t="shared" si="31"/>
        <v>0</v>
      </c>
      <c r="K155" s="2">
        <f t="shared" si="31"/>
        <v>0</v>
      </c>
      <c r="L155" s="2">
        <f t="shared" si="31"/>
        <v>0</v>
      </c>
    </row>
    <row r="156" spans="1:12" ht="15">
      <c r="A156" s="82"/>
      <c r="B156" s="81"/>
      <c r="C156" s="77"/>
      <c r="D156" s="11" t="s">
        <v>52</v>
      </c>
      <c r="E156" s="8"/>
      <c r="F156" s="2">
        <f>+F160+F164+F168</f>
        <v>15713.599999999999</v>
      </c>
      <c r="G156" s="2">
        <f>+G160+G164+G168</f>
        <v>0</v>
      </c>
      <c r="H156" s="2">
        <f t="shared" si="31"/>
        <v>0</v>
      </c>
      <c r="I156" s="2">
        <f t="shared" si="31"/>
        <v>0</v>
      </c>
      <c r="J156" s="2">
        <f t="shared" si="31"/>
        <v>0</v>
      </c>
      <c r="K156" s="2">
        <f t="shared" si="31"/>
        <v>0</v>
      </c>
      <c r="L156" s="2">
        <f t="shared" si="31"/>
        <v>0</v>
      </c>
    </row>
    <row r="157" spans="1:12" ht="16.5" customHeight="1">
      <c r="A157" s="82">
        <v>32</v>
      </c>
      <c r="B157" s="81" t="s">
        <v>180</v>
      </c>
      <c r="C157" s="77" t="s">
        <v>65</v>
      </c>
      <c r="D157" s="11" t="s">
        <v>45</v>
      </c>
      <c r="E157" s="8"/>
      <c r="F157" s="2">
        <f>+F158+F159+F160</f>
        <v>2300</v>
      </c>
      <c r="G157" s="2">
        <f>+G159+G160</f>
        <v>0</v>
      </c>
      <c r="H157" s="2"/>
      <c r="I157" s="2"/>
      <c r="J157" s="2"/>
      <c r="K157" s="2"/>
      <c r="L157" s="2"/>
    </row>
    <row r="158" spans="1:12" ht="15">
      <c r="A158" s="82"/>
      <c r="B158" s="81"/>
      <c r="C158" s="77"/>
      <c r="D158" s="11" t="s">
        <v>50</v>
      </c>
      <c r="E158" s="8"/>
      <c r="F158" s="2"/>
      <c r="G158" s="2"/>
      <c r="H158" s="2"/>
      <c r="I158" s="2"/>
      <c r="J158" s="2"/>
      <c r="K158" s="2"/>
      <c r="L158" s="2"/>
    </row>
    <row r="159" spans="1:12" ht="15">
      <c r="A159" s="82"/>
      <c r="B159" s="81"/>
      <c r="C159" s="77"/>
      <c r="D159" s="11" t="s">
        <v>51</v>
      </c>
      <c r="E159" s="8"/>
      <c r="F159" s="2"/>
      <c r="G159" s="2"/>
      <c r="H159" s="2"/>
      <c r="I159" s="2"/>
      <c r="J159" s="2"/>
      <c r="K159" s="2"/>
      <c r="L159" s="2"/>
    </row>
    <row r="160" spans="1:12" ht="15">
      <c r="A160" s="82"/>
      <c r="B160" s="81"/>
      <c r="C160" s="77"/>
      <c r="D160" s="11" t="s">
        <v>52</v>
      </c>
      <c r="E160" s="8"/>
      <c r="F160" s="24">
        <v>2300</v>
      </c>
      <c r="G160" s="2"/>
      <c r="H160" s="2"/>
      <c r="I160" s="2"/>
      <c r="J160" s="2"/>
      <c r="K160" s="2"/>
      <c r="L160" s="2"/>
    </row>
    <row r="161" spans="1:12" ht="16.5" customHeight="1">
      <c r="A161" s="82">
        <v>33</v>
      </c>
      <c r="B161" s="81" t="s">
        <v>181</v>
      </c>
      <c r="C161" s="77" t="s">
        <v>74</v>
      </c>
      <c r="D161" s="11" t="s">
        <v>45</v>
      </c>
      <c r="E161" s="8"/>
      <c r="F161" s="2">
        <f>+F162+F163+F164</f>
        <v>8793.8</v>
      </c>
      <c r="G161" s="2">
        <f>+G164</f>
        <v>0</v>
      </c>
      <c r="H161" s="2"/>
      <c r="I161" s="2"/>
      <c r="J161" s="2"/>
      <c r="K161" s="2"/>
      <c r="L161" s="2"/>
    </row>
    <row r="162" spans="1:12" ht="15">
      <c r="A162" s="82"/>
      <c r="B162" s="81"/>
      <c r="C162" s="77"/>
      <c r="D162" s="11" t="s">
        <v>50</v>
      </c>
      <c r="E162" s="8"/>
      <c r="F162" s="2"/>
      <c r="G162" s="2"/>
      <c r="H162" s="2"/>
      <c r="I162" s="2"/>
      <c r="J162" s="2"/>
      <c r="K162" s="2"/>
      <c r="L162" s="2"/>
    </row>
    <row r="163" spans="1:12" ht="15">
      <c r="A163" s="82"/>
      <c r="B163" s="81"/>
      <c r="C163" s="77"/>
      <c r="D163" s="11" t="s">
        <v>51</v>
      </c>
      <c r="E163" s="8"/>
      <c r="F163" s="2"/>
      <c r="G163" s="2"/>
      <c r="H163" s="2"/>
      <c r="I163" s="2"/>
      <c r="J163" s="2"/>
      <c r="K163" s="2"/>
      <c r="L163" s="2"/>
    </row>
    <row r="164" spans="1:12" ht="15">
      <c r="A164" s="82"/>
      <c r="B164" s="81"/>
      <c r="C164" s="77"/>
      <c r="D164" s="11" t="s">
        <v>52</v>
      </c>
      <c r="E164" s="8"/>
      <c r="F164" s="2">
        <v>8793.8</v>
      </c>
      <c r="G164" s="2"/>
      <c r="H164" s="2"/>
      <c r="I164" s="2"/>
      <c r="J164" s="2"/>
      <c r="K164" s="2"/>
      <c r="L164" s="2"/>
    </row>
    <row r="165" spans="1:12" ht="16.5" customHeight="1">
      <c r="A165" s="82">
        <v>34</v>
      </c>
      <c r="B165" s="81" t="s">
        <v>182</v>
      </c>
      <c r="C165" s="77" t="s">
        <v>74</v>
      </c>
      <c r="D165" s="11" t="s">
        <v>45</v>
      </c>
      <c r="E165" s="8"/>
      <c r="F165" s="2">
        <f>+F166+F167+F168</f>
        <v>4619.8</v>
      </c>
      <c r="G165" s="2">
        <f>+G168</f>
        <v>0</v>
      </c>
      <c r="H165" s="2"/>
      <c r="I165" s="2"/>
      <c r="J165" s="2"/>
      <c r="K165" s="2"/>
      <c r="L165" s="2"/>
    </row>
    <row r="166" spans="1:12" ht="15">
      <c r="A166" s="82"/>
      <c r="B166" s="81"/>
      <c r="C166" s="77"/>
      <c r="D166" s="11" t="s">
        <v>50</v>
      </c>
      <c r="E166" s="8"/>
      <c r="F166" s="2"/>
      <c r="G166" s="2"/>
      <c r="H166" s="2"/>
      <c r="I166" s="2"/>
      <c r="J166" s="2"/>
      <c r="K166" s="2"/>
      <c r="L166" s="2"/>
    </row>
    <row r="167" spans="1:12" ht="15">
      <c r="A167" s="82"/>
      <c r="B167" s="81"/>
      <c r="C167" s="77"/>
      <c r="D167" s="11" t="s">
        <v>51</v>
      </c>
      <c r="E167" s="8"/>
      <c r="F167" s="2"/>
      <c r="G167" s="2"/>
      <c r="H167" s="2"/>
      <c r="I167" s="2"/>
      <c r="J167" s="2"/>
      <c r="K167" s="2"/>
      <c r="L167" s="2"/>
    </row>
    <row r="168" spans="1:12" ht="15">
      <c r="A168" s="82"/>
      <c r="B168" s="81"/>
      <c r="C168" s="77"/>
      <c r="D168" s="11" t="s">
        <v>52</v>
      </c>
      <c r="E168" s="8"/>
      <c r="F168" s="24">
        <v>4619.8</v>
      </c>
      <c r="G168" s="2"/>
      <c r="H168" s="2"/>
      <c r="I168" s="2"/>
      <c r="J168" s="2"/>
      <c r="K168" s="2"/>
      <c r="L168" s="2"/>
    </row>
    <row r="169" spans="1:12" ht="15" customHeight="1">
      <c r="A169" s="82">
        <v>35</v>
      </c>
      <c r="B169" s="81" t="s">
        <v>66</v>
      </c>
      <c r="C169" s="77" t="s">
        <v>65</v>
      </c>
      <c r="D169" s="11" t="s">
        <v>45</v>
      </c>
      <c r="E169" s="8"/>
      <c r="F169" s="2">
        <f>+F170+F171+F172-0.1</f>
        <v>1723.6000000000001</v>
      </c>
      <c r="G169" s="2">
        <f aca="true" t="shared" si="32" ref="G169:L169">+G170+G171+G172</f>
        <v>1733.6000000000001</v>
      </c>
      <c r="H169" s="2">
        <f t="shared" si="32"/>
        <v>1733.6000000000001</v>
      </c>
      <c r="I169" s="2">
        <f t="shared" si="32"/>
        <v>0</v>
      </c>
      <c r="J169" s="2">
        <f t="shared" si="32"/>
        <v>0</v>
      </c>
      <c r="K169" s="2">
        <f t="shared" si="32"/>
        <v>0</v>
      </c>
      <c r="L169" s="2">
        <f t="shared" si="32"/>
        <v>0</v>
      </c>
    </row>
    <row r="170" spans="1:12" ht="15">
      <c r="A170" s="82"/>
      <c r="B170" s="81"/>
      <c r="C170" s="77"/>
      <c r="D170" s="11" t="s">
        <v>50</v>
      </c>
      <c r="E170" s="8"/>
      <c r="F170" s="2"/>
      <c r="G170" s="2"/>
      <c r="H170" s="2"/>
      <c r="I170" s="2"/>
      <c r="J170" s="2"/>
      <c r="K170" s="2"/>
      <c r="L170" s="2"/>
    </row>
    <row r="171" spans="1:12" ht="15">
      <c r="A171" s="82"/>
      <c r="B171" s="81"/>
      <c r="C171" s="77"/>
      <c r="D171" s="11" t="s">
        <v>51</v>
      </c>
      <c r="E171" s="8"/>
      <c r="F171" s="24">
        <v>1620.2</v>
      </c>
      <c r="G171" s="24">
        <v>1620.2</v>
      </c>
      <c r="H171" s="24">
        <v>1620.2</v>
      </c>
      <c r="I171" s="2"/>
      <c r="J171" s="2"/>
      <c r="K171" s="2"/>
      <c r="L171" s="2"/>
    </row>
    <row r="172" spans="1:12" ht="15">
      <c r="A172" s="82"/>
      <c r="B172" s="81"/>
      <c r="C172" s="77"/>
      <c r="D172" s="11" t="s">
        <v>52</v>
      </c>
      <c r="E172" s="8"/>
      <c r="F172" s="24">
        <v>103.5</v>
      </c>
      <c r="G172" s="24">
        <v>113.4</v>
      </c>
      <c r="H172" s="24">
        <v>113.4</v>
      </c>
      <c r="I172" s="2"/>
      <c r="J172" s="2"/>
      <c r="K172" s="2"/>
      <c r="L172" s="2"/>
    </row>
    <row r="173" spans="1:12" ht="15">
      <c r="A173" s="49">
        <v>36</v>
      </c>
      <c r="B173" s="81" t="s">
        <v>31</v>
      </c>
      <c r="C173" s="77" t="s">
        <v>65</v>
      </c>
      <c r="D173" s="11" t="s">
        <v>45</v>
      </c>
      <c r="E173" s="8"/>
      <c r="F173" s="2">
        <f aca="true" t="shared" si="33" ref="F173:L173">+F174+F175+F176</f>
        <v>408.1</v>
      </c>
      <c r="G173" s="2">
        <f t="shared" si="33"/>
        <v>567.5</v>
      </c>
      <c r="H173" s="2">
        <f t="shared" si="33"/>
        <v>163</v>
      </c>
      <c r="I173" s="2">
        <f t="shared" si="33"/>
        <v>425</v>
      </c>
      <c r="J173" s="2">
        <f t="shared" si="33"/>
        <v>425</v>
      </c>
      <c r="K173" s="2">
        <f t="shared" si="33"/>
        <v>0</v>
      </c>
      <c r="L173" s="2">
        <f t="shared" si="33"/>
        <v>0</v>
      </c>
    </row>
    <row r="174" spans="1:12" ht="15">
      <c r="A174" s="50"/>
      <c r="B174" s="81"/>
      <c r="C174" s="77"/>
      <c r="D174" s="11" t="s">
        <v>50</v>
      </c>
      <c r="E174" s="8"/>
      <c r="F174" s="2"/>
      <c r="G174" s="2"/>
      <c r="H174" s="2"/>
      <c r="I174" s="2"/>
      <c r="J174" s="2"/>
      <c r="K174" s="2"/>
      <c r="L174" s="2"/>
    </row>
    <row r="175" spans="1:12" ht="15">
      <c r="A175" s="50"/>
      <c r="B175" s="81"/>
      <c r="C175" s="77"/>
      <c r="D175" s="11" t="s">
        <v>51</v>
      </c>
      <c r="E175" s="8"/>
      <c r="F175" s="2"/>
      <c r="G175" s="2"/>
      <c r="H175" s="2"/>
      <c r="I175" s="2"/>
      <c r="J175" s="2"/>
      <c r="K175" s="2"/>
      <c r="L175" s="2"/>
    </row>
    <row r="176" spans="1:12" ht="15">
      <c r="A176" s="50"/>
      <c r="B176" s="81"/>
      <c r="C176" s="77"/>
      <c r="D176" s="11" t="s">
        <v>52</v>
      </c>
      <c r="E176" s="8"/>
      <c r="F176" s="2">
        <f aca="true" t="shared" si="34" ref="F176:L176">+F180+F184+F188+F192+F196+F200+F204</f>
        <v>408.1</v>
      </c>
      <c r="G176" s="2">
        <f t="shared" si="34"/>
        <v>567.5</v>
      </c>
      <c r="H176" s="2">
        <f t="shared" si="34"/>
        <v>163</v>
      </c>
      <c r="I176" s="2">
        <f t="shared" si="34"/>
        <v>425</v>
      </c>
      <c r="J176" s="2">
        <f t="shared" si="34"/>
        <v>425</v>
      </c>
      <c r="K176" s="2">
        <f t="shared" si="34"/>
        <v>0</v>
      </c>
      <c r="L176" s="2">
        <f t="shared" si="34"/>
        <v>0</v>
      </c>
    </row>
    <row r="177" spans="1:12" ht="15">
      <c r="A177" s="49">
        <v>37</v>
      </c>
      <c r="B177" s="84" t="s">
        <v>77</v>
      </c>
      <c r="C177" s="77" t="s">
        <v>65</v>
      </c>
      <c r="D177" s="11" t="s">
        <v>45</v>
      </c>
      <c r="E177" s="8"/>
      <c r="F177" s="2">
        <f>+F178+F179+F180</f>
        <v>120</v>
      </c>
      <c r="G177" s="2">
        <f>+G180</f>
        <v>0</v>
      </c>
      <c r="H177" s="2"/>
      <c r="I177" s="2"/>
      <c r="J177" s="2"/>
      <c r="K177" s="2"/>
      <c r="L177" s="2"/>
    </row>
    <row r="178" spans="1:12" ht="14.25" customHeight="1">
      <c r="A178" s="50"/>
      <c r="B178" s="75"/>
      <c r="C178" s="77"/>
      <c r="D178" s="11" t="s">
        <v>50</v>
      </c>
      <c r="E178" s="8"/>
      <c r="F178" s="2"/>
      <c r="G178" s="2"/>
      <c r="H178" s="2"/>
      <c r="I178" s="2"/>
      <c r="J178" s="2"/>
      <c r="K178" s="2"/>
      <c r="L178" s="2"/>
    </row>
    <row r="179" spans="1:12" ht="15">
      <c r="A179" s="50"/>
      <c r="B179" s="75"/>
      <c r="C179" s="77"/>
      <c r="D179" s="11" t="s">
        <v>51</v>
      </c>
      <c r="E179" s="8"/>
      <c r="F179" s="2"/>
      <c r="G179" s="2"/>
      <c r="H179" s="2"/>
      <c r="I179" s="2"/>
      <c r="J179" s="2"/>
      <c r="K179" s="2"/>
      <c r="L179" s="2"/>
    </row>
    <row r="180" spans="1:12" ht="15">
      <c r="A180" s="50"/>
      <c r="B180" s="75"/>
      <c r="C180" s="77"/>
      <c r="D180" s="11" t="s">
        <v>52</v>
      </c>
      <c r="E180" s="8"/>
      <c r="F180" s="24">
        <v>120</v>
      </c>
      <c r="G180" s="2"/>
      <c r="H180" s="2"/>
      <c r="I180" s="2"/>
      <c r="J180" s="2"/>
      <c r="K180" s="2"/>
      <c r="L180" s="2"/>
    </row>
    <row r="181" spans="1:12" ht="15" customHeight="1">
      <c r="A181" s="49">
        <v>38</v>
      </c>
      <c r="B181" s="84" t="s">
        <v>0</v>
      </c>
      <c r="C181" s="78" t="s">
        <v>65</v>
      </c>
      <c r="D181" s="11" t="s">
        <v>45</v>
      </c>
      <c r="E181" s="8"/>
      <c r="F181" s="2">
        <f>+F182+F183+F184</f>
        <v>152</v>
      </c>
      <c r="G181" s="2">
        <f>+G184</f>
        <v>152</v>
      </c>
      <c r="H181" s="2">
        <f>+H184</f>
        <v>152</v>
      </c>
      <c r="I181" s="2">
        <v>144</v>
      </c>
      <c r="J181" s="2">
        <v>144</v>
      </c>
      <c r="K181" s="2"/>
      <c r="L181" s="2"/>
    </row>
    <row r="182" spans="1:12" ht="15">
      <c r="A182" s="50"/>
      <c r="B182" s="75"/>
      <c r="C182" s="79"/>
      <c r="D182" s="11" t="s">
        <v>50</v>
      </c>
      <c r="E182" s="8"/>
      <c r="F182" s="2"/>
      <c r="G182" s="2"/>
      <c r="H182" s="2"/>
      <c r="I182" s="2"/>
      <c r="J182" s="2"/>
      <c r="K182" s="2"/>
      <c r="L182" s="2"/>
    </row>
    <row r="183" spans="1:12" ht="15">
      <c r="A183" s="50"/>
      <c r="B183" s="75"/>
      <c r="C183" s="79"/>
      <c r="D183" s="11" t="s">
        <v>51</v>
      </c>
      <c r="E183" s="8"/>
      <c r="F183" s="2"/>
      <c r="G183" s="2"/>
      <c r="H183" s="2"/>
      <c r="I183" s="2"/>
      <c r="J183" s="2"/>
      <c r="K183" s="2"/>
      <c r="L183" s="2"/>
    </row>
    <row r="184" spans="1:12" ht="39" customHeight="1">
      <c r="A184" s="50"/>
      <c r="B184" s="75"/>
      <c r="C184" s="79"/>
      <c r="D184" s="11" t="s">
        <v>52</v>
      </c>
      <c r="E184" s="8"/>
      <c r="F184" s="24">
        <v>152</v>
      </c>
      <c r="G184" s="24">
        <v>152</v>
      </c>
      <c r="H184" s="24">
        <v>152</v>
      </c>
      <c r="I184" s="2">
        <v>144</v>
      </c>
      <c r="J184" s="2">
        <v>144</v>
      </c>
      <c r="K184" s="2"/>
      <c r="L184" s="2"/>
    </row>
    <row r="185" spans="1:12" ht="21.75" customHeight="1">
      <c r="A185" s="49">
        <v>39</v>
      </c>
      <c r="B185" s="84" t="s">
        <v>146</v>
      </c>
      <c r="C185" s="77" t="s">
        <v>65</v>
      </c>
      <c r="D185" s="11" t="s">
        <v>45</v>
      </c>
      <c r="E185" s="8"/>
      <c r="F185" s="2"/>
      <c r="G185" s="2">
        <f>+G186+G187+G188</f>
        <v>260</v>
      </c>
      <c r="H185" s="2">
        <f>+H186+H187+H188</f>
        <v>0</v>
      </c>
      <c r="I185" s="2">
        <f>+I186+I187+I188</f>
        <v>260</v>
      </c>
      <c r="J185" s="2">
        <f>+J186+J187+J188</f>
        <v>260</v>
      </c>
      <c r="K185" s="2"/>
      <c r="L185" s="2"/>
    </row>
    <row r="186" spans="1:12" ht="21.75" customHeight="1">
      <c r="A186" s="50"/>
      <c r="B186" s="75"/>
      <c r="C186" s="77"/>
      <c r="D186" s="11" t="s">
        <v>50</v>
      </c>
      <c r="E186" s="8"/>
      <c r="F186" s="2"/>
      <c r="G186" s="2"/>
      <c r="H186" s="2"/>
      <c r="I186" s="2"/>
      <c r="J186" s="2"/>
      <c r="K186" s="2"/>
      <c r="L186" s="2"/>
    </row>
    <row r="187" spans="1:12" ht="21.75" customHeight="1">
      <c r="A187" s="50"/>
      <c r="B187" s="75"/>
      <c r="C187" s="77"/>
      <c r="D187" s="11" t="s">
        <v>51</v>
      </c>
      <c r="E187" s="8"/>
      <c r="F187" s="2"/>
      <c r="G187" s="2"/>
      <c r="H187" s="2"/>
      <c r="I187" s="2"/>
      <c r="J187" s="2"/>
      <c r="K187" s="2"/>
      <c r="L187" s="2"/>
    </row>
    <row r="188" spans="1:12" ht="21.75" customHeight="1">
      <c r="A188" s="50"/>
      <c r="B188" s="75"/>
      <c r="C188" s="77"/>
      <c r="D188" s="11" t="s">
        <v>52</v>
      </c>
      <c r="E188" s="8"/>
      <c r="F188" s="2"/>
      <c r="G188" s="12">
        <v>260</v>
      </c>
      <c r="H188" s="2"/>
      <c r="I188" s="2">
        <v>260</v>
      </c>
      <c r="J188" s="2">
        <v>260</v>
      </c>
      <c r="K188" s="2"/>
      <c r="L188" s="2"/>
    </row>
    <row r="189" spans="1:12" ht="21.75" customHeight="1">
      <c r="A189" s="49">
        <v>40</v>
      </c>
      <c r="B189" s="84" t="s">
        <v>2</v>
      </c>
      <c r="C189" s="77" t="s">
        <v>65</v>
      </c>
      <c r="D189" s="11" t="s">
        <v>45</v>
      </c>
      <c r="E189" s="8"/>
      <c r="F189" s="2"/>
      <c r="G189" s="2">
        <f>+G190+G191+G192</f>
        <v>0</v>
      </c>
      <c r="H189" s="2"/>
      <c r="I189" s="2"/>
      <c r="J189" s="2"/>
      <c r="K189" s="2"/>
      <c r="L189" s="2"/>
    </row>
    <row r="190" spans="1:12" ht="21.75" customHeight="1">
      <c r="A190" s="50"/>
      <c r="B190" s="75"/>
      <c r="C190" s="77"/>
      <c r="D190" s="11" t="s">
        <v>50</v>
      </c>
      <c r="E190" s="8"/>
      <c r="F190" s="2"/>
      <c r="G190" s="2"/>
      <c r="H190" s="2"/>
      <c r="I190" s="2"/>
      <c r="J190" s="2"/>
      <c r="K190" s="2"/>
      <c r="L190" s="2"/>
    </row>
    <row r="191" spans="1:12" ht="21.75" customHeight="1">
      <c r="A191" s="50"/>
      <c r="B191" s="75"/>
      <c r="C191" s="77"/>
      <c r="D191" s="11" t="s">
        <v>51</v>
      </c>
      <c r="E191" s="8"/>
      <c r="F191" s="2"/>
      <c r="G191" s="2"/>
      <c r="H191" s="2"/>
      <c r="I191" s="2"/>
      <c r="J191" s="2"/>
      <c r="K191" s="2"/>
      <c r="L191" s="2"/>
    </row>
    <row r="192" spans="1:12" ht="21.75" customHeight="1">
      <c r="A192" s="50"/>
      <c r="B192" s="75"/>
      <c r="C192" s="77"/>
      <c r="D192" s="11" t="s">
        <v>52</v>
      </c>
      <c r="E192" s="8"/>
      <c r="F192" s="2"/>
      <c r="G192" s="2"/>
      <c r="H192" s="2"/>
      <c r="I192" s="2"/>
      <c r="J192" s="2"/>
      <c r="K192" s="2"/>
      <c r="L192" s="2"/>
    </row>
    <row r="193" spans="1:12" ht="21.75" customHeight="1">
      <c r="A193" s="49">
        <v>41</v>
      </c>
      <c r="B193" s="84" t="s">
        <v>3</v>
      </c>
      <c r="C193" s="77" t="s">
        <v>65</v>
      </c>
      <c r="D193" s="11" t="s">
        <v>45</v>
      </c>
      <c r="E193" s="8"/>
      <c r="F193" s="2">
        <f aca="true" t="shared" si="35" ref="F193:L193">+F194+F195+F196</f>
        <v>0</v>
      </c>
      <c r="G193" s="2">
        <f t="shared" si="35"/>
        <v>0</v>
      </c>
      <c r="H193" s="2">
        <f t="shared" si="35"/>
        <v>0</v>
      </c>
      <c r="I193" s="2">
        <f t="shared" si="35"/>
        <v>10</v>
      </c>
      <c r="J193" s="2">
        <f t="shared" si="35"/>
        <v>10</v>
      </c>
      <c r="K193" s="2">
        <f t="shared" si="35"/>
        <v>0</v>
      </c>
      <c r="L193" s="2">
        <f t="shared" si="35"/>
        <v>0</v>
      </c>
    </row>
    <row r="194" spans="1:12" ht="21.75" customHeight="1">
      <c r="A194" s="50"/>
      <c r="B194" s="75"/>
      <c r="C194" s="77"/>
      <c r="D194" s="11" t="s">
        <v>50</v>
      </c>
      <c r="E194" s="8"/>
      <c r="F194" s="2"/>
      <c r="G194" s="2"/>
      <c r="H194" s="2"/>
      <c r="I194" s="2"/>
      <c r="J194" s="2"/>
      <c r="K194" s="2"/>
      <c r="L194" s="2"/>
    </row>
    <row r="195" spans="1:12" ht="21.75" customHeight="1">
      <c r="A195" s="50"/>
      <c r="B195" s="75"/>
      <c r="C195" s="77"/>
      <c r="D195" s="11" t="s">
        <v>51</v>
      </c>
      <c r="E195" s="8"/>
      <c r="F195" s="2"/>
      <c r="G195" s="2"/>
      <c r="H195" s="2"/>
      <c r="I195" s="2"/>
      <c r="J195" s="2"/>
      <c r="K195" s="2"/>
      <c r="L195" s="2"/>
    </row>
    <row r="196" spans="1:12" ht="21.75" customHeight="1">
      <c r="A196" s="50"/>
      <c r="B196" s="75"/>
      <c r="C196" s="77"/>
      <c r="D196" s="11" t="s">
        <v>52</v>
      </c>
      <c r="E196" s="8"/>
      <c r="F196" s="2"/>
      <c r="G196" s="2"/>
      <c r="H196" s="2"/>
      <c r="I196" s="2">
        <v>10</v>
      </c>
      <c r="J196" s="2">
        <v>10</v>
      </c>
      <c r="K196" s="2"/>
      <c r="L196" s="2"/>
    </row>
    <row r="197" spans="1:12" ht="21.75" customHeight="1">
      <c r="A197" s="49">
        <v>42</v>
      </c>
      <c r="B197" s="84" t="s">
        <v>4</v>
      </c>
      <c r="C197" s="77" t="s">
        <v>65</v>
      </c>
      <c r="D197" s="11" t="s">
        <v>45</v>
      </c>
      <c r="E197" s="8"/>
      <c r="F197" s="2">
        <f>+F198+F199+F200</f>
        <v>125.1</v>
      </c>
      <c r="G197" s="2">
        <f aca="true" t="shared" si="36" ref="G197:L197">+G198+G199+G200</f>
        <v>144.5</v>
      </c>
      <c r="H197" s="2">
        <f t="shared" si="36"/>
        <v>0</v>
      </c>
      <c r="I197" s="2">
        <f t="shared" si="36"/>
        <v>0</v>
      </c>
      <c r="J197" s="2">
        <f t="shared" si="36"/>
        <v>0</v>
      </c>
      <c r="K197" s="2">
        <f t="shared" si="36"/>
        <v>0</v>
      </c>
      <c r="L197" s="2">
        <f t="shared" si="36"/>
        <v>0</v>
      </c>
    </row>
    <row r="198" spans="1:12" ht="21.75" customHeight="1">
      <c r="A198" s="50"/>
      <c r="B198" s="75"/>
      <c r="C198" s="77"/>
      <c r="D198" s="11" t="s">
        <v>50</v>
      </c>
      <c r="E198" s="8"/>
      <c r="F198" s="2"/>
      <c r="G198" s="2"/>
      <c r="H198" s="2"/>
      <c r="I198" s="2"/>
      <c r="J198" s="2"/>
      <c r="K198" s="2"/>
      <c r="L198" s="2"/>
    </row>
    <row r="199" spans="1:12" ht="21.75" customHeight="1">
      <c r="A199" s="50"/>
      <c r="B199" s="75"/>
      <c r="C199" s="77"/>
      <c r="D199" s="11" t="s">
        <v>51</v>
      </c>
      <c r="E199" s="8"/>
      <c r="F199" s="2"/>
      <c r="G199" s="2"/>
      <c r="H199" s="2"/>
      <c r="I199" s="2"/>
      <c r="J199" s="2"/>
      <c r="K199" s="2"/>
      <c r="L199" s="2"/>
    </row>
    <row r="200" spans="1:12" ht="21.75" customHeight="1">
      <c r="A200" s="50"/>
      <c r="B200" s="75"/>
      <c r="C200" s="77"/>
      <c r="D200" s="11" t="s">
        <v>52</v>
      </c>
      <c r="E200" s="8"/>
      <c r="F200" s="12">
        <v>125.1</v>
      </c>
      <c r="G200" s="12">
        <v>144.5</v>
      </c>
      <c r="H200" s="2"/>
      <c r="I200" s="2"/>
      <c r="J200" s="2"/>
      <c r="K200" s="2"/>
      <c r="L200" s="2"/>
    </row>
    <row r="201" spans="1:12" ht="21.75" customHeight="1">
      <c r="A201" s="49">
        <v>43</v>
      </c>
      <c r="B201" s="84" t="s">
        <v>5</v>
      </c>
      <c r="C201" s="77" t="s">
        <v>65</v>
      </c>
      <c r="D201" s="11" t="s">
        <v>45</v>
      </c>
      <c r="E201" s="8"/>
      <c r="F201" s="2">
        <f>+F202+F203+F204</f>
        <v>11</v>
      </c>
      <c r="G201" s="2">
        <f aca="true" t="shared" si="37" ref="G201:L201">+G202+G203+G204</f>
        <v>11</v>
      </c>
      <c r="H201" s="2">
        <f t="shared" si="37"/>
        <v>11</v>
      </c>
      <c r="I201" s="2">
        <f t="shared" si="37"/>
        <v>11</v>
      </c>
      <c r="J201" s="2">
        <f t="shared" si="37"/>
        <v>11</v>
      </c>
      <c r="K201" s="2">
        <f t="shared" si="37"/>
        <v>0</v>
      </c>
      <c r="L201" s="2">
        <f t="shared" si="37"/>
        <v>0</v>
      </c>
    </row>
    <row r="202" spans="1:12" ht="21.75" customHeight="1">
      <c r="A202" s="50"/>
      <c r="B202" s="75"/>
      <c r="C202" s="77"/>
      <c r="D202" s="11" t="s">
        <v>50</v>
      </c>
      <c r="E202" s="8"/>
      <c r="F202" s="2"/>
      <c r="G202" s="2"/>
      <c r="H202" s="2"/>
      <c r="I202" s="2"/>
      <c r="J202" s="2"/>
      <c r="K202" s="2"/>
      <c r="L202" s="2"/>
    </row>
    <row r="203" spans="1:12" ht="21.75" customHeight="1">
      <c r="A203" s="50"/>
      <c r="B203" s="75"/>
      <c r="C203" s="77"/>
      <c r="D203" s="11" t="s">
        <v>51</v>
      </c>
      <c r="E203" s="8"/>
      <c r="F203" s="2"/>
      <c r="G203" s="2"/>
      <c r="H203" s="2"/>
      <c r="I203" s="2"/>
      <c r="J203" s="2"/>
      <c r="K203" s="2"/>
      <c r="L203" s="2"/>
    </row>
    <row r="204" spans="1:12" ht="21.75" customHeight="1">
      <c r="A204" s="50"/>
      <c r="B204" s="75"/>
      <c r="C204" s="77"/>
      <c r="D204" s="11" t="s">
        <v>52</v>
      </c>
      <c r="E204" s="8"/>
      <c r="F204" s="12">
        <v>11</v>
      </c>
      <c r="G204" s="12">
        <v>11</v>
      </c>
      <c r="H204" s="12">
        <v>11</v>
      </c>
      <c r="I204" s="2">
        <v>11</v>
      </c>
      <c r="J204" s="2">
        <v>11</v>
      </c>
      <c r="K204" s="2"/>
      <c r="L204" s="2"/>
    </row>
    <row r="205" spans="1:12" ht="15">
      <c r="A205" s="49">
        <v>44</v>
      </c>
      <c r="B205" s="81" t="s">
        <v>30</v>
      </c>
      <c r="C205" s="77" t="s">
        <v>65</v>
      </c>
      <c r="D205" s="11" t="s">
        <v>45</v>
      </c>
      <c r="E205" s="8"/>
      <c r="F205" s="2">
        <f aca="true" t="shared" si="38" ref="F205:L205">+F206+F207+F208</f>
        <v>446.29999999999995</v>
      </c>
      <c r="G205" s="2">
        <f t="shared" si="38"/>
        <v>1186.7</v>
      </c>
      <c r="H205" s="2">
        <f t="shared" si="38"/>
        <v>1400</v>
      </c>
      <c r="I205" s="2">
        <f t="shared" si="38"/>
        <v>1471.7000000000003</v>
      </c>
      <c r="J205" s="2">
        <f t="shared" si="38"/>
        <v>1471.7000000000003</v>
      </c>
      <c r="K205" s="2">
        <f t="shared" si="38"/>
        <v>0</v>
      </c>
      <c r="L205" s="2">
        <f t="shared" si="38"/>
        <v>0</v>
      </c>
    </row>
    <row r="206" spans="1:12" ht="15">
      <c r="A206" s="50"/>
      <c r="B206" s="81"/>
      <c r="C206" s="77"/>
      <c r="D206" s="11" t="s">
        <v>50</v>
      </c>
      <c r="E206" s="8"/>
      <c r="F206" s="2"/>
      <c r="G206" s="2"/>
      <c r="H206" s="2"/>
      <c r="I206" s="2"/>
      <c r="J206" s="2"/>
      <c r="K206" s="2"/>
      <c r="L206" s="2"/>
    </row>
    <row r="207" spans="1:12" ht="15">
      <c r="A207" s="50"/>
      <c r="B207" s="81"/>
      <c r="C207" s="77"/>
      <c r="D207" s="11" t="s">
        <v>51</v>
      </c>
      <c r="E207" s="8"/>
      <c r="F207" s="2">
        <f aca="true" t="shared" si="39" ref="F207:H208">+F211+F215+F219+F223+F227+F231+F235+F239+F243+F247</f>
        <v>0</v>
      </c>
      <c r="G207" s="2">
        <f t="shared" si="39"/>
        <v>417.7</v>
      </c>
      <c r="H207" s="2">
        <f t="shared" si="39"/>
        <v>630.8</v>
      </c>
      <c r="I207" s="2"/>
      <c r="J207" s="2"/>
      <c r="K207" s="2"/>
      <c r="L207" s="2"/>
    </row>
    <row r="208" spans="1:12" ht="15">
      <c r="A208" s="50"/>
      <c r="B208" s="81"/>
      <c r="C208" s="77"/>
      <c r="D208" s="11" t="s">
        <v>52</v>
      </c>
      <c r="E208" s="8"/>
      <c r="F208" s="2">
        <f t="shared" si="39"/>
        <v>446.29999999999995</v>
      </c>
      <c r="G208" s="2">
        <f t="shared" si="39"/>
        <v>769.0000000000001</v>
      </c>
      <c r="H208" s="2">
        <f t="shared" si="39"/>
        <v>769.2</v>
      </c>
      <c r="I208" s="2">
        <f>+I212+I216+I220+I224+I228+I232+I236+I240+I244</f>
        <v>1471.7000000000003</v>
      </c>
      <c r="J208" s="2">
        <f>+J212+J216+J220+J224+J228+J232+J236+J240+J244</f>
        <v>1471.7000000000003</v>
      </c>
      <c r="K208" s="2">
        <f>+K212+K216+K220+K224+K228+K232+K236+K240+K244</f>
        <v>0</v>
      </c>
      <c r="L208" s="2">
        <f>+L212+L216+L220+L224+L228+L232+L236+L240+L244</f>
        <v>0</v>
      </c>
    </row>
    <row r="209" spans="1:12" ht="21.75" customHeight="1">
      <c r="A209" s="49">
        <v>45</v>
      </c>
      <c r="B209" s="84" t="s">
        <v>6</v>
      </c>
      <c r="C209" s="77" t="s">
        <v>65</v>
      </c>
      <c r="D209" s="11" t="s">
        <v>45</v>
      </c>
      <c r="E209" s="8"/>
      <c r="F209" s="2">
        <f>+F210+F211+F212</f>
        <v>3.5</v>
      </c>
      <c r="G209" s="2">
        <f aca="true" t="shared" si="40" ref="G209:L209">+G210+G211+G212</f>
        <v>3.5</v>
      </c>
      <c r="H209" s="2">
        <f t="shared" si="40"/>
        <v>3.5</v>
      </c>
      <c r="I209" s="2">
        <f t="shared" si="40"/>
        <v>3.5</v>
      </c>
      <c r="J209" s="2">
        <f t="shared" si="40"/>
        <v>3.5</v>
      </c>
      <c r="K209" s="2">
        <f t="shared" si="40"/>
        <v>0</v>
      </c>
      <c r="L209" s="2">
        <f t="shared" si="40"/>
        <v>0</v>
      </c>
    </row>
    <row r="210" spans="1:12" ht="21.75" customHeight="1">
      <c r="A210" s="50"/>
      <c r="B210" s="75"/>
      <c r="C210" s="77"/>
      <c r="D210" s="11" t="s">
        <v>50</v>
      </c>
      <c r="E210" s="8"/>
      <c r="F210" s="2"/>
      <c r="G210" s="2"/>
      <c r="H210" s="2"/>
      <c r="I210" s="2"/>
      <c r="J210" s="2"/>
      <c r="K210" s="2"/>
      <c r="L210" s="2"/>
    </row>
    <row r="211" spans="1:12" ht="21.75" customHeight="1">
      <c r="A211" s="50"/>
      <c r="B211" s="75"/>
      <c r="C211" s="77"/>
      <c r="D211" s="11" t="s">
        <v>51</v>
      </c>
      <c r="E211" s="8"/>
      <c r="F211" s="2"/>
      <c r="G211" s="2"/>
      <c r="H211" s="2"/>
      <c r="I211" s="2"/>
      <c r="J211" s="2"/>
      <c r="K211" s="2"/>
      <c r="L211" s="2"/>
    </row>
    <row r="212" spans="1:12" ht="21.75" customHeight="1">
      <c r="A212" s="50"/>
      <c r="B212" s="75"/>
      <c r="C212" s="77"/>
      <c r="D212" s="11" t="s">
        <v>52</v>
      </c>
      <c r="E212" s="8"/>
      <c r="F212" s="24">
        <v>3.5</v>
      </c>
      <c r="G212" s="24">
        <v>3.5</v>
      </c>
      <c r="H212" s="24">
        <v>3.5</v>
      </c>
      <c r="I212" s="2">
        <v>3.5</v>
      </c>
      <c r="J212" s="2">
        <v>3.5</v>
      </c>
      <c r="K212" s="2"/>
      <c r="L212" s="2"/>
    </row>
    <row r="213" spans="1:12" ht="21.75" customHeight="1">
      <c r="A213" s="49">
        <v>46</v>
      </c>
      <c r="B213" s="84" t="s">
        <v>7</v>
      </c>
      <c r="C213" s="77" t="s">
        <v>65</v>
      </c>
      <c r="D213" s="11" t="s">
        <v>45</v>
      </c>
      <c r="E213" s="8"/>
      <c r="F213" s="2">
        <f>+F214+F215+F216</f>
        <v>0</v>
      </c>
      <c r="G213" s="2">
        <f aca="true" t="shared" si="41" ref="G213:L213">+G214+G215+G216</f>
        <v>0</v>
      </c>
      <c r="H213" s="2">
        <f t="shared" si="41"/>
        <v>0</v>
      </c>
      <c r="I213" s="2">
        <f t="shared" si="41"/>
        <v>0</v>
      </c>
      <c r="J213" s="2">
        <f t="shared" si="41"/>
        <v>0</v>
      </c>
      <c r="K213" s="2">
        <f t="shared" si="41"/>
        <v>0</v>
      </c>
      <c r="L213" s="2">
        <f t="shared" si="41"/>
        <v>0</v>
      </c>
    </row>
    <row r="214" spans="1:12" ht="21.75" customHeight="1">
      <c r="A214" s="50"/>
      <c r="B214" s="75"/>
      <c r="C214" s="77"/>
      <c r="D214" s="11" t="s">
        <v>50</v>
      </c>
      <c r="E214" s="8"/>
      <c r="F214" s="2"/>
      <c r="G214" s="2"/>
      <c r="H214" s="2"/>
      <c r="I214" s="2"/>
      <c r="J214" s="2"/>
      <c r="K214" s="2"/>
      <c r="L214" s="2"/>
    </row>
    <row r="215" spans="1:12" ht="21.75" customHeight="1">
      <c r="A215" s="50"/>
      <c r="B215" s="75"/>
      <c r="C215" s="77"/>
      <c r="D215" s="11" t="s">
        <v>51</v>
      </c>
      <c r="E215" s="8"/>
      <c r="F215" s="2"/>
      <c r="G215" s="2"/>
      <c r="H215" s="2"/>
      <c r="I215" s="2"/>
      <c r="J215" s="2"/>
      <c r="K215" s="2"/>
      <c r="L215" s="2"/>
    </row>
    <row r="216" spans="1:12" ht="40.5" customHeight="1">
      <c r="A216" s="50"/>
      <c r="B216" s="75"/>
      <c r="C216" s="77"/>
      <c r="D216" s="11" t="s">
        <v>52</v>
      </c>
      <c r="E216" s="8"/>
      <c r="F216" s="2"/>
      <c r="G216" s="2"/>
      <c r="H216" s="2"/>
      <c r="I216" s="2"/>
      <c r="J216" s="2"/>
      <c r="K216" s="2"/>
      <c r="L216" s="2"/>
    </row>
    <row r="217" spans="1:12" ht="21.75" customHeight="1">
      <c r="A217" s="49">
        <v>47</v>
      </c>
      <c r="B217" s="84" t="s">
        <v>8</v>
      </c>
      <c r="C217" s="77" t="s">
        <v>65</v>
      </c>
      <c r="D217" s="11" t="s">
        <v>45</v>
      </c>
      <c r="E217" s="8"/>
      <c r="F217" s="2">
        <f>+F218+F219+F220</f>
        <v>6.7</v>
      </c>
      <c r="G217" s="2">
        <f aca="true" t="shared" si="42" ref="G217:L217">+G218+G219+G220</f>
        <v>6.7</v>
      </c>
      <c r="H217" s="2">
        <f t="shared" si="42"/>
        <v>6.7</v>
      </c>
      <c r="I217" s="2">
        <f t="shared" si="42"/>
        <v>6.7</v>
      </c>
      <c r="J217" s="2">
        <f t="shared" si="42"/>
        <v>6.7</v>
      </c>
      <c r="K217" s="2">
        <f t="shared" si="42"/>
        <v>0</v>
      </c>
      <c r="L217" s="2">
        <f t="shared" si="42"/>
        <v>0</v>
      </c>
    </row>
    <row r="218" spans="1:12" ht="21.75" customHeight="1">
      <c r="A218" s="50"/>
      <c r="B218" s="75"/>
      <c r="C218" s="77"/>
      <c r="D218" s="11" t="s">
        <v>50</v>
      </c>
      <c r="E218" s="8"/>
      <c r="F218" s="2"/>
      <c r="G218" s="2"/>
      <c r="H218" s="2"/>
      <c r="I218" s="2"/>
      <c r="J218" s="2"/>
      <c r="K218" s="2"/>
      <c r="L218" s="2"/>
    </row>
    <row r="219" spans="1:12" ht="21.75" customHeight="1">
      <c r="A219" s="50"/>
      <c r="B219" s="75"/>
      <c r="C219" s="77"/>
      <c r="D219" s="11" t="s">
        <v>51</v>
      </c>
      <c r="E219" s="8"/>
      <c r="F219" s="2"/>
      <c r="G219" s="2"/>
      <c r="H219" s="2"/>
      <c r="I219" s="2"/>
      <c r="J219" s="2"/>
      <c r="K219" s="2"/>
      <c r="L219" s="2"/>
    </row>
    <row r="220" spans="1:12" ht="21.75" customHeight="1">
      <c r="A220" s="50"/>
      <c r="B220" s="75"/>
      <c r="C220" s="77"/>
      <c r="D220" s="11" t="s">
        <v>52</v>
      </c>
      <c r="E220" s="8"/>
      <c r="F220" s="24">
        <v>6.7</v>
      </c>
      <c r="G220" s="24">
        <v>6.7</v>
      </c>
      <c r="H220" s="24">
        <v>6.7</v>
      </c>
      <c r="I220" s="2">
        <v>6.7</v>
      </c>
      <c r="J220" s="2">
        <v>6.7</v>
      </c>
      <c r="K220" s="2"/>
      <c r="L220" s="2"/>
    </row>
    <row r="221" spans="1:12" ht="21.75" customHeight="1">
      <c r="A221" s="49">
        <v>48</v>
      </c>
      <c r="B221" s="84" t="s">
        <v>9</v>
      </c>
      <c r="C221" s="77" t="s">
        <v>65</v>
      </c>
      <c r="D221" s="11" t="s">
        <v>45</v>
      </c>
      <c r="E221" s="8"/>
      <c r="F221" s="2">
        <f>+F222+F223+F224</f>
        <v>356</v>
      </c>
      <c r="G221" s="2">
        <f aca="true" t="shared" si="43" ref="G221:L221">+G222+G223+G224</f>
        <v>712</v>
      </c>
      <c r="H221" s="2">
        <f t="shared" si="43"/>
        <v>712</v>
      </c>
      <c r="I221" s="2">
        <f t="shared" si="43"/>
        <v>1081.4</v>
      </c>
      <c r="J221" s="2">
        <f t="shared" si="43"/>
        <v>1081.4</v>
      </c>
      <c r="K221" s="2">
        <f t="shared" si="43"/>
        <v>0</v>
      </c>
      <c r="L221" s="2">
        <f t="shared" si="43"/>
        <v>0</v>
      </c>
    </row>
    <row r="222" spans="1:12" ht="21.75" customHeight="1">
      <c r="A222" s="50"/>
      <c r="B222" s="75"/>
      <c r="C222" s="77"/>
      <c r="D222" s="11" t="s">
        <v>50</v>
      </c>
      <c r="E222" s="8"/>
      <c r="F222" s="2"/>
      <c r="G222" s="2"/>
      <c r="H222" s="2"/>
      <c r="I222" s="2"/>
      <c r="J222" s="2"/>
      <c r="K222" s="2"/>
      <c r="L222" s="2"/>
    </row>
    <row r="223" spans="1:12" ht="21.75" customHeight="1">
      <c r="A223" s="50"/>
      <c r="B223" s="75"/>
      <c r="C223" s="77"/>
      <c r="D223" s="11" t="s">
        <v>51</v>
      </c>
      <c r="E223" s="8"/>
      <c r="F223" s="2"/>
      <c r="G223" s="2"/>
      <c r="H223" s="2"/>
      <c r="I223" s="2"/>
      <c r="J223" s="2"/>
      <c r="K223" s="2"/>
      <c r="L223" s="2"/>
    </row>
    <row r="224" spans="1:12" ht="21.75" customHeight="1">
      <c r="A224" s="50"/>
      <c r="B224" s="75"/>
      <c r="C224" s="77"/>
      <c r="D224" s="11" t="s">
        <v>52</v>
      </c>
      <c r="E224" s="8"/>
      <c r="F224" s="24">
        <v>356</v>
      </c>
      <c r="G224" s="24">
        <v>712</v>
      </c>
      <c r="H224" s="24">
        <v>712</v>
      </c>
      <c r="I224" s="2">
        <v>1081.4</v>
      </c>
      <c r="J224" s="2">
        <v>1081.4</v>
      </c>
      <c r="K224" s="2"/>
      <c r="L224" s="2"/>
    </row>
    <row r="225" spans="1:12" ht="21.75" customHeight="1">
      <c r="A225" s="49">
        <v>49</v>
      </c>
      <c r="B225" s="84" t="s">
        <v>10</v>
      </c>
      <c r="C225" s="77" t="s">
        <v>65</v>
      </c>
      <c r="D225" s="11" t="s">
        <v>45</v>
      </c>
      <c r="E225" s="8"/>
      <c r="F225" s="2">
        <f>+F226+F227+F228</f>
        <v>0</v>
      </c>
      <c r="G225" s="2">
        <f aca="true" t="shared" si="44" ref="G225:L225">+G226+G227+G228</f>
        <v>0</v>
      </c>
      <c r="H225" s="2">
        <f t="shared" si="44"/>
        <v>0</v>
      </c>
      <c r="I225" s="2">
        <f t="shared" si="44"/>
        <v>45</v>
      </c>
      <c r="J225" s="2">
        <f t="shared" si="44"/>
        <v>45</v>
      </c>
      <c r="K225" s="2">
        <f t="shared" si="44"/>
        <v>0</v>
      </c>
      <c r="L225" s="2">
        <f t="shared" si="44"/>
        <v>0</v>
      </c>
    </row>
    <row r="226" spans="1:12" ht="21.75" customHeight="1">
      <c r="A226" s="50"/>
      <c r="B226" s="75"/>
      <c r="C226" s="77"/>
      <c r="D226" s="11" t="s">
        <v>50</v>
      </c>
      <c r="E226" s="8"/>
      <c r="F226" s="2"/>
      <c r="G226" s="2"/>
      <c r="H226" s="2"/>
      <c r="I226" s="2"/>
      <c r="J226" s="2"/>
      <c r="K226" s="2"/>
      <c r="L226" s="2"/>
    </row>
    <row r="227" spans="1:12" ht="21.75" customHeight="1">
      <c r="A227" s="50"/>
      <c r="B227" s="75"/>
      <c r="C227" s="77"/>
      <c r="D227" s="11" t="s">
        <v>51</v>
      </c>
      <c r="E227" s="8"/>
      <c r="F227" s="2"/>
      <c r="G227" s="2"/>
      <c r="H227" s="2"/>
      <c r="I227" s="2"/>
      <c r="J227" s="2"/>
      <c r="K227" s="2"/>
      <c r="L227" s="2"/>
    </row>
    <row r="228" spans="1:12" ht="21.75" customHeight="1">
      <c r="A228" s="50"/>
      <c r="B228" s="75"/>
      <c r="C228" s="77"/>
      <c r="D228" s="11" t="s">
        <v>52</v>
      </c>
      <c r="E228" s="8"/>
      <c r="F228" s="2"/>
      <c r="G228" s="2"/>
      <c r="H228" s="2"/>
      <c r="I228" s="2">
        <v>45</v>
      </c>
      <c r="J228" s="2">
        <v>45</v>
      </c>
      <c r="K228" s="2"/>
      <c r="L228" s="2"/>
    </row>
    <row r="229" spans="1:12" ht="21.75" customHeight="1">
      <c r="A229" s="49">
        <v>50</v>
      </c>
      <c r="B229" s="84" t="s">
        <v>11</v>
      </c>
      <c r="C229" s="77" t="s">
        <v>65</v>
      </c>
      <c r="D229" s="11" t="s">
        <v>45</v>
      </c>
      <c r="E229" s="8"/>
      <c r="F229" s="2">
        <f>+F230+F231+F232</f>
        <v>0</v>
      </c>
      <c r="G229" s="2">
        <f aca="true" t="shared" si="45" ref="G229:L229">+G230+G231+G232</f>
        <v>0</v>
      </c>
      <c r="H229" s="2">
        <f t="shared" si="45"/>
        <v>0</v>
      </c>
      <c r="I229" s="2">
        <f t="shared" si="45"/>
        <v>0</v>
      </c>
      <c r="J229" s="2">
        <f t="shared" si="45"/>
        <v>0</v>
      </c>
      <c r="K229" s="2">
        <f t="shared" si="45"/>
        <v>0</v>
      </c>
      <c r="L229" s="2">
        <f t="shared" si="45"/>
        <v>0</v>
      </c>
    </row>
    <row r="230" spans="1:12" ht="21.75" customHeight="1">
      <c r="A230" s="50"/>
      <c r="B230" s="75"/>
      <c r="C230" s="77"/>
      <c r="D230" s="11" t="s">
        <v>50</v>
      </c>
      <c r="E230" s="8"/>
      <c r="F230" s="2"/>
      <c r="G230" s="2"/>
      <c r="H230" s="2"/>
      <c r="I230" s="2"/>
      <c r="J230" s="2"/>
      <c r="K230" s="2"/>
      <c r="L230" s="2"/>
    </row>
    <row r="231" spans="1:12" ht="21.75" customHeight="1">
      <c r="A231" s="50"/>
      <c r="B231" s="75"/>
      <c r="C231" s="77"/>
      <c r="D231" s="11" t="s">
        <v>51</v>
      </c>
      <c r="E231" s="8"/>
      <c r="F231" s="2"/>
      <c r="G231" s="2"/>
      <c r="H231" s="2"/>
      <c r="I231" s="2"/>
      <c r="J231" s="2"/>
      <c r="K231" s="2"/>
      <c r="L231" s="2"/>
    </row>
    <row r="232" spans="1:12" ht="66" customHeight="1">
      <c r="A232" s="50"/>
      <c r="B232" s="75"/>
      <c r="C232" s="77"/>
      <c r="D232" s="11" t="s">
        <v>52</v>
      </c>
      <c r="E232" s="8"/>
      <c r="F232" s="2"/>
      <c r="G232" s="2"/>
      <c r="H232" s="2"/>
      <c r="I232" s="2"/>
      <c r="J232" s="2"/>
      <c r="K232" s="2"/>
      <c r="L232" s="2"/>
    </row>
    <row r="233" spans="1:12" ht="21.75" customHeight="1">
      <c r="A233" s="49">
        <v>51</v>
      </c>
      <c r="B233" s="84" t="s">
        <v>12</v>
      </c>
      <c r="C233" s="77" t="s">
        <v>65</v>
      </c>
      <c r="D233" s="11" t="s">
        <v>45</v>
      </c>
      <c r="E233" s="8"/>
      <c r="F233" s="2">
        <f>+F234+F235+F236</f>
        <v>6.7</v>
      </c>
      <c r="G233" s="2">
        <f aca="true" t="shared" si="46" ref="G233:L233">+G234+G235+G236</f>
        <v>6.7</v>
      </c>
      <c r="H233" s="2">
        <f t="shared" si="46"/>
        <v>6.7</v>
      </c>
      <c r="I233" s="2">
        <f t="shared" si="46"/>
        <v>6.7</v>
      </c>
      <c r="J233" s="2">
        <f t="shared" si="46"/>
        <v>6.7</v>
      </c>
      <c r="K233" s="2">
        <f t="shared" si="46"/>
        <v>0</v>
      </c>
      <c r="L233" s="2">
        <f t="shared" si="46"/>
        <v>0</v>
      </c>
    </row>
    <row r="234" spans="1:12" ht="21.75" customHeight="1">
      <c r="A234" s="50"/>
      <c r="B234" s="75"/>
      <c r="C234" s="77"/>
      <c r="D234" s="11" t="s">
        <v>50</v>
      </c>
      <c r="E234" s="8"/>
      <c r="F234" s="2"/>
      <c r="G234" s="2"/>
      <c r="H234" s="2"/>
      <c r="I234" s="2"/>
      <c r="J234" s="2"/>
      <c r="K234" s="2"/>
      <c r="L234" s="2"/>
    </row>
    <row r="235" spans="1:12" ht="21.75" customHeight="1">
      <c r="A235" s="50"/>
      <c r="B235" s="75"/>
      <c r="C235" s="77"/>
      <c r="D235" s="11" t="s">
        <v>51</v>
      </c>
      <c r="E235" s="8"/>
      <c r="F235" s="2"/>
      <c r="G235" s="2"/>
      <c r="H235" s="2"/>
      <c r="I235" s="2"/>
      <c r="J235" s="2"/>
      <c r="K235" s="2"/>
      <c r="L235" s="2"/>
    </row>
    <row r="236" spans="1:12" ht="21.75" customHeight="1">
      <c r="A236" s="50"/>
      <c r="B236" s="75"/>
      <c r="C236" s="77"/>
      <c r="D236" s="11" t="s">
        <v>52</v>
      </c>
      <c r="E236" s="8"/>
      <c r="F236" s="24">
        <v>6.7</v>
      </c>
      <c r="G236" s="24">
        <v>6.7</v>
      </c>
      <c r="H236" s="24">
        <v>6.7</v>
      </c>
      <c r="I236" s="2">
        <v>6.7</v>
      </c>
      <c r="J236" s="2">
        <v>6.7</v>
      </c>
      <c r="K236" s="2"/>
      <c r="L236" s="2"/>
    </row>
    <row r="237" spans="1:12" ht="21.75" customHeight="1">
      <c r="A237" s="49">
        <v>52</v>
      </c>
      <c r="B237" s="84" t="s">
        <v>142</v>
      </c>
      <c r="C237" s="77" t="s">
        <v>65</v>
      </c>
      <c r="D237" s="11" t="s">
        <v>45</v>
      </c>
      <c r="E237" s="8"/>
      <c r="F237" s="24">
        <f>+F238+F239+F240</f>
        <v>60</v>
      </c>
      <c r="G237" s="2">
        <f aca="true" t="shared" si="47" ref="G237:L237">+G238+G239+G240</f>
        <v>0</v>
      </c>
      <c r="H237" s="2">
        <f t="shared" si="47"/>
        <v>0</v>
      </c>
      <c r="I237" s="2">
        <f t="shared" si="47"/>
        <v>315</v>
      </c>
      <c r="J237" s="2">
        <f t="shared" si="47"/>
        <v>315</v>
      </c>
      <c r="K237" s="2">
        <f t="shared" si="47"/>
        <v>0</v>
      </c>
      <c r="L237" s="2">
        <f t="shared" si="47"/>
        <v>0</v>
      </c>
    </row>
    <row r="238" spans="1:12" ht="37.5" customHeight="1">
      <c r="A238" s="50"/>
      <c r="B238" s="75"/>
      <c r="C238" s="77"/>
      <c r="D238" s="11" t="s">
        <v>50</v>
      </c>
      <c r="E238" s="8"/>
      <c r="F238" s="2"/>
      <c r="G238" s="2"/>
      <c r="H238" s="2"/>
      <c r="I238" s="2"/>
      <c r="J238" s="2"/>
      <c r="K238" s="2"/>
      <c r="L238" s="2"/>
    </row>
    <row r="239" spans="1:12" ht="21.75" customHeight="1">
      <c r="A239" s="50"/>
      <c r="B239" s="75"/>
      <c r="C239" s="77"/>
      <c r="D239" s="11" t="s">
        <v>51</v>
      </c>
      <c r="E239" s="8"/>
      <c r="F239" s="2"/>
      <c r="G239" s="2"/>
      <c r="H239" s="2"/>
      <c r="I239" s="2"/>
      <c r="J239" s="2"/>
      <c r="K239" s="2"/>
      <c r="L239" s="2"/>
    </row>
    <row r="240" spans="1:12" ht="88.5" customHeight="1">
      <c r="A240" s="50"/>
      <c r="B240" s="76"/>
      <c r="C240" s="77"/>
      <c r="D240" s="11" t="s">
        <v>52</v>
      </c>
      <c r="E240" s="8"/>
      <c r="F240" s="24">
        <v>60</v>
      </c>
      <c r="G240" s="2">
        <v>0</v>
      </c>
      <c r="H240" s="2">
        <v>0</v>
      </c>
      <c r="I240" s="2">
        <v>315</v>
      </c>
      <c r="J240" s="2">
        <v>315</v>
      </c>
      <c r="K240" s="2"/>
      <c r="L240" s="2"/>
    </row>
    <row r="241" spans="1:12" ht="21.75" customHeight="1">
      <c r="A241" s="49">
        <v>53</v>
      </c>
      <c r="B241" s="84" t="s">
        <v>13</v>
      </c>
      <c r="C241" s="77" t="s">
        <v>65</v>
      </c>
      <c r="D241" s="11" t="s">
        <v>45</v>
      </c>
      <c r="E241" s="8"/>
      <c r="F241" s="2">
        <f>+F242+F243+F244</f>
        <v>13.4</v>
      </c>
      <c r="G241" s="2">
        <f aca="true" t="shared" si="48" ref="G241:L241">+G242+G243+G244</f>
        <v>13.4</v>
      </c>
      <c r="H241" s="2">
        <f t="shared" si="48"/>
        <v>0</v>
      </c>
      <c r="I241" s="2">
        <f t="shared" si="48"/>
        <v>13.4</v>
      </c>
      <c r="J241" s="2">
        <f t="shared" si="48"/>
        <v>13.4</v>
      </c>
      <c r="K241" s="2">
        <f t="shared" si="48"/>
        <v>0</v>
      </c>
      <c r="L241" s="2">
        <f t="shared" si="48"/>
        <v>0</v>
      </c>
    </row>
    <row r="242" spans="1:12" ht="24" customHeight="1">
      <c r="A242" s="50"/>
      <c r="B242" s="75"/>
      <c r="C242" s="77"/>
      <c r="D242" s="11" t="s">
        <v>50</v>
      </c>
      <c r="E242" s="8"/>
      <c r="F242" s="2"/>
      <c r="G242" s="2"/>
      <c r="H242" s="2"/>
      <c r="I242" s="2"/>
      <c r="J242" s="2"/>
      <c r="K242" s="2"/>
      <c r="L242" s="2"/>
    </row>
    <row r="243" spans="1:12" ht="21.75" customHeight="1">
      <c r="A243" s="50"/>
      <c r="B243" s="75"/>
      <c r="C243" s="77"/>
      <c r="D243" s="11" t="s">
        <v>51</v>
      </c>
      <c r="E243" s="8"/>
      <c r="F243" s="2"/>
      <c r="G243" s="2"/>
      <c r="H243" s="2"/>
      <c r="I243" s="2"/>
      <c r="J243" s="2"/>
      <c r="K243" s="2"/>
      <c r="L243" s="2"/>
    </row>
    <row r="244" spans="1:12" ht="27" customHeight="1">
      <c r="A244" s="50"/>
      <c r="B244" s="75"/>
      <c r="C244" s="77"/>
      <c r="D244" s="11" t="s">
        <v>52</v>
      </c>
      <c r="E244" s="8"/>
      <c r="F244" s="12">
        <v>13.4</v>
      </c>
      <c r="G244" s="12">
        <v>13.4</v>
      </c>
      <c r="H244" s="2"/>
      <c r="I244" s="2">
        <v>13.4</v>
      </c>
      <c r="J244" s="2">
        <v>13.4</v>
      </c>
      <c r="K244" s="2"/>
      <c r="L244" s="2"/>
    </row>
    <row r="245" spans="1:12" ht="21.75" customHeight="1">
      <c r="A245" s="49">
        <v>54</v>
      </c>
      <c r="B245" s="84" t="s">
        <v>115</v>
      </c>
      <c r="C245" s="77" t="s">
        <v>65</v>
      </c>
      <c r="D245" s="11" t="s">
        <v>45</v>
      </c>
      <c r="E245" s="8"/>
      <c r="F245" s="2">
        <f>+F246+F247+F248</f>
        <v>0</v>
      </c>
      <c r="G245" s="2">
        <f aca="true" t="shared" si="49" ref="G245:L245">+G246+G247+G248</f>
        <v>444.4</v>
      </c>
      <c r="H245" s="2">
        <f t="shared" si="49"/>
        <v>671.0999999999999</v>
      </c>
      <c r="I245" s="2">
        <f t="shared" si="49"/>
        <v>0</v>
      </c>
      <c r="J245" s="2">
        <f t="shared" si="49"/>
        <v>0</v>
      </c>
      <c r="K245" s="2">
        <f t="shared" si="49"/>
        <v>0</v>
      </c>
      <c r="L245" s="2">
        <f t="shared" si="49"/>
        <v>0</v>
      </c>
    </row>
    <row r="246" spans="1:12" ht="24" customHeight="1">
      <c r="A246" s="50"/>
      <c r="B246" s="75"/>
      <c r="C246" s="77"/>
      <c r="D246" s="11" t="s">
        <v>50</v>
      </c>
      <c r="E246" s="8"/>
      <c r="F246" s="2"/>
      <c r="G246" s="2"/>
      <c r="H246" s="2"/>
      <c r="I246" s="2"/>
      <c r="J246" s="2"/>
      <c r="K246" s="2"/>
      <c r="L246" s="2"/>
    </row>
    <row r="247" spans="1:12" ht="21.75" customHeight="1">
      <c r="A247" s="50"/>
      <c r="B247" s="75"/>
      <c r="C247" s="77"/>
      <c r="D247" s="11" t="s">
        <v>51</v>
      </c>
      <c r="E247" s="8"/>
      <c r="F247" s="2"/>
      <c r="G247" s="24">
        <v>417.7</v>
      </c>
      <c r="H247" s="24">
        <v>630.8</v>
      </c>
      <c r="I247" s="2"/>
      <c r="J247" s="2"/>
      <c r="K247" s="2"/>
      <c r="L247" s="2"/>
    </row>
    <row r="248" spans="1:12" ht="27" customHeight="1">
      <c r="A248" s="50"/>
      <c r="B248" s="75"/>
      <c r="C248" s="77"/>
      <c r="D248" s="11" t="s">
        <v>52</v>
      </c>
      <c r="E248" s="8"/>
      <c r="F248" s="2"/>
      <c r="G248" s="24">
        <v>26.7</v>
      </c>
      <c r="H248" s="24">
        <v>40.3</v>
      </c>
      <c r="I248" s="2"/>
      <c r="J248" s="2"/>
      <c r="K248" s="2"/>
      <c r="L248" s="2"/>
    </row>
    <row r="249" spans="1:12" ht="15">
      <c r="A249" s="49">
        <v>55</v>
      </c>
      <c r="B249" s="81" t="s">
        <v>29</v>
      </c>
      <c r="C249" s="77" t="s">
        <v>65</v>
      </c>
      <c r="D249" s="11" t="s">
        <v>45</v>
      </c>
      <c r="E249" s="8"/>
      <c r="F249" s="2">
        <f aca="true" t="shared" si="50" ref="F249:L249">+F250+F251+F252</f>
        <v>3452.9</v>
      </c>
      <c r="G249" s="2">
        <f t="shared" si="50"/>
        <v>2261.2</v>
      </c>
      <c r="H249" s="2">
        <f t="shared" si="50"/>
        <v>2261.2</v>
      </c>
      <c r="I249" s="2">
        <f t="shared" si="50"/>
        <v>156</v>
      </c>
      <c r="J249" s="2">
        <f t="shared" si="50"/>
        <v>156</v>
      </c>
      <c r="K249" s="2">
        <f t="shared" si="50"/>
        <v>0</v>
      </c>
      <c r="L249" s="2">
        <f t="shared" si="50"/>
        <v>0</v>
      </c>
    </row>
    <row r="250" spans="1:12" ht="15">
      <c r="A250" s="50"/>
      <c r="B250" s="81"/>
      <c r="C250" s="77"/>
      <c r="D250" s="11" t="s">
        <v>50</v>
      </c>
      <c r="E250" s="8"/>
      <c r="F250" s="2"/>
      <c r="G250" s="2"/>
      <c r="H250" s="2"/>
      <c r="I250" s="2"/>
      <c r="J250" s="2"/>
      <c r="K250" s="2"/>
      <c r="L250" s="2"/>
    </row>
    <row r="251" spans="1:12" ht="15">
      <c r="A251" s="50"/>
      <c r="B251" s="81"/>
      <c r="C251" s="77"/>
      <c r="D251" s="11" t="s">
        <v>51</v>
      </c>
      <c r="E251" s="8"/>
      <c r="F251" s="2">
        <f aca="true" t="shared" si="51" ref="F251:H252">+F255+F259+F263+F267</f>
        <v>2994.6</v>
      </c>
      <c r="G251" s="2">
        <f t="shared" si="51"/>
        <v>1978.8</v>
      </c>
      <c r="H251" s="2">
        <f t="shared" si="51"/>
        <v>1978.8</v>
      </c>
      <c r="I251" s="2"/>
      <c r="J251" s="2"/>
      <c r="K251" s="2"/>
      <c r="L251" s="2"/>
    </row>
    <row r="252" spans="1:12" ht="15">
      <c r="A252" s="50"/>
      <c r="B252" s="81"/>
      <c r="C252" s="77"/>
      <c r="D252" s="11" t="s">
        <v>52</v>
      </c>
      <c r="E252" s="8"/>
      <c r="F252" s="2">
        <f t="shared" si="51"/>
        <v>458.3</v>
      </c>
      <c r="G252" s="2">
        <f t="shared" si="51"/>
        <v>282.4</v>
      </c>
      <c r="H252" s="2">
        <f t="shared" si="51"/>
        <v>282.4</v>
      </c>
      <c r="I252" s="2">
        <f>+I256+I260</f>
        <v>156</v>
      </c>
      <c r="J252" s="2">
        <f>+J256+J260</f>
        <v>156</v>
      </c>
      <c r="K252" s="2">
        <f>+K256+K260</f>
        <v>0</v>
      </c>
      <c r="L252" s="2">
        <f>+L256+L260</f>
        <v>0</v>
      </c>
    </row>
    <row r="253" spans="1:12" ht="51" customHeight="1">
      <c r="A253" s="49">
        <v>56</v>
      </c>
      <c r="B253" s="84" t="s">
        <v>147</v>
      </c>
      <c r="C253" s="77" t="s">
        <v>65</v>
      </c>
      <c r="D253" s="11" t="s">
        <v>45</v>
      </c>
      <c r="E253" s="8"/>
      <c r="F253" s="2">
        <f>+F254+F255+F256</f>
        <v>215.8</v>
      </c>
      <c r="G253" s="2">
        <f aca="true" t="shared" si="52" ref="G253:L253">+G254+G255+G256</f>
        <v>156</v>
      </c>
      <c r="H253" s="2">
        <f t="shared" si="52"/>
        <v>156</v>
      </c>
      <c r="I253" s="2">
        <f t="shared" si="52"/>
        <v>156</v>
      </c>
      <c r="J253" s="2">
        <f t="shared" si="52"/>
        <v>156</v>
      </c>
      <c r="K253" s="2">
        <f t="shared" si="52"/>
        <v>0</v>
      </c>
      <c r="L253" s="2">
        <f t="shared" si="52"/>
        <v>0</v>
      </c>
    </row>
    <row r="254" spans="1:12" ht="39.75" customHeight="1">
      <c r="A254" s="50"/>
      <c r="B254" s="75"/>
      <c r="C254" s="77"/>
      <c r="D254" s="11" t="s">
        <v>50</v>
      </c>
      <c r="E254" s="8"/>
      <c r="F254" s="2"/>
      <c r="G254" s="2"/>
      <c r="H254" s="2"/>
      <c r="I254" s="2"/>
      <c r="J254" s="2"/>
      <c r="K254" s="2"/>
      <c r="L254" s="2"/>
    </row>
    <row r="255" spans="1:12" ht="34.5" customHeight="1">
      <c r="A255" s="50"/>
      <c r="B255" s="75"/>
      <c r="C255" s="77"/>
      <c r="D255" s="11" t="s">
        <v>51</v>
      </c>
      <c r="E255" s="8"/>
      <c r="F255" s="2"/>
      <c r="G255" s="2"/>
      <c r="H255" s="2"/>
      <c r="I255" s="2"/>
      <c r="J255" s="2"/>
      <c r="K255" s="2"/>
      <c r="L255" s="2"/>
    </row>
    <row r="256" spans="1:12" ht="69" customHeight="1">
      <c r="A256" s="50"/>
      <c r="B256" s="75"/>
      <c r="C256" s="77"/>
      <c r="D256" s="11" t="s">
        <v>52</v>
      </c>
      <c r="E256" s="8"/>
      <c r="F256" s="12">
        <v>215.8</v>
      </c>
      <c r="G256" s="12">
        <v>156</v>
      </c>
      <c r="H256" s="12">
        <v>156</v>
      </c>
      <c r="I256" s="2">
        <v>156</v>
      </c>
      <c r="J256" s="2">
        <v>156</v>
      </c>
      <c r="K256" s="2"/>
      <c r="L256" s="2"/>
    </row>
    <row r="257" spans="1:12" ht="36" customHeight="1">
      <c r="A257" s="49">
        <v>57</v>
      </c>
      <c r="B257" s="84" t="s">
        <v>14</v>
      </c>
      <c r="C257" s="77" t="s">
        <v>65</v>
      </c>
      <c r="D257" s="11" t="s">
        <v>45</v>
      </c>
      <c r="E257" s="8"/>
      <c r="F257" s="2">
        <f>+F258+F259+F260</f>
        <v>0</v>
      </c>
      <c r="G257" s="2">
        <f aca="true" t="shared" si="53" ref="G257:L257">+G258+G259+G260</f>
        <v>0</v>
      </c>
      <c r="H257" s="2">
        <f t="shared" si="53"/>
        <v>0</v>
      </c>
      <c r="I257" s="2">
        <f t="shared" si="53"/>
        <v>0</v>
      </c>
      <c r="J257" s="2">
        <f t="shared" si="53"/>
        <v>0</v>
      </c>
      <c r="K257" s="2">
        <f t="shared" si="53"/>
        <v>0</v>
      </c>
      <c r="L257" s="2">
        <f t="shared" si="53"/>
        <v>0</v>
      </c>
    </row>
    <row r="258" spans="1:12" ht="21.75" customHeight="1">
      <c r="A258" s="50"/>
      <c r="B258" s="75"/>
      <c r="C258" s="77"/>
      <c r="D258" s="11" t="s">
        <v>50</v>
      </c>
      <c r="E258" s="8"/>
      <c r="F258" s="2"/>
      <c r="G258" s="2"/>
      <c r="H258" s="2"/>
      <c r="I258" s="2"/>
      <c r="J258" s="2"/>
      <c r="K258" s="2"/>
      <c r="L258" s="2"/>
    </row>
    <row r="259" spans="1:12" ht="20.25" customHeight="1">
      <c r="A259" s="50"/>
      <c r="B259" s="75"/>
      <c r="C259" s="77"/>
      <c r="D259" s="11" t="s">
        <v>51</v>
      </c>
      <c r="E259" s="8"/>
      <c r="F259" s="2"/>
      <c r="G259" s="2"/>
      <c r="H259" s="2"/>
      <c r="I259" s="2"/>
      <c r="J259" s="2"/>
      <c r="K259" s="2"/>
      <c r="L259" s="2"/>
    </row>
    <row r="260" spans="1:12" ht="27" customHeight="1">
      <c r="A260" s="50"/>
      <c r="B260" s="75"/>
      <c r="C260" s="77"/>
      <c r="D260" s="11" t="s">
        <v>52</v>
      </c>
      <c r="E260" s="8"/>
      <c r="F260" s="2"/>
      <c r="G260" s="2"/>
      <c r="H260" s="2"/>
      <c r="I260" s="2"/>
      <c r="J260" s="2">
        <v>0</v>
      </c>
      <c r="K260" s="2">
        <v>0</v>
      </c>
      <c r="L260" s="2">
        <v>0</v>
      </c>
    </row>
    <row r="261" spans="1:12" ht="36" customHeight="1">
      <c r="A261" s="49">
        <v>58</v>
      </c>
      <c r="B261" s="84" t="s">
        <v>152</v>
      </c>
      <c r="C261" s="77" t="s">
        <v>65</v>
      </c>
      <c r="D261" s="11" t="s">
        <v>45</v>
      </c>
      <c r="E261" s="8"/>
      <c r="F261" s="2">
        <f>+F262+F263+F264</f>
        <v>3237.1</v>
      </c>
      <c r="G261" s="2">
        <f aca="true" t="shared" si="54" ref="G261:L261">+G262+G263+G264</f>
        <v>2105.2</v>
      </c>
      <c r="H261" s="2">
        <f t="shared" si="54"/>
        <v>2105.2</v>
      </c>
      <c r="I261" s="2">
        <f t="shared" si="54"/>
        <v>0</v>
      </c>
      <c r="J261" s="2">
        <f t="shared" si="54"/>
        <v>0</v>
      </c>
      <c r="K261" s="2">
        <f t="shared" si="54"/>
        <v>0</v>
      </c>
      <c r="L261" s="2">
        <f t="shared" si="54"/>
        <v>0</v>
      </c>
    </row>
    <row r="262" spans="1:12" ht="21.75" customHeight="1">
      <c r="A262" s="50"/>
      <c r="B262" s="75"/>
      <c r="C262" s="77"/>
      <c r="D262" s="11" t="s">
        <v>50</v>
      </c>
      <c r="E262" s="8"/>
      <c r="F262" s="2"/>
      <c r="G262" s="2"/>
      <c r="H262" s="2"/>
      <c r="I262" s="2"/>
      <c r="J262" s="2"/>
      <c r="K262" s="2"/>
      <c r="L262" s="2"/>
    </row>
    <row r="263" spans="1:12" ht="20.25" customHeight="1">
      <c r="A263" s="50"/>
      <c r="B263" s="75"/>
      <c r="C263" s="77"/>
      <c r="D263" s="11" t="s">
        <v>51</v>
      </c>
      <c r="E263" s="8"/>
      <c r="F263" s="24">
        <v>2994.6</v>
      </c>
      <c r="G263" s="24">
        <v>1978.8</v>
      </c>
      <c r="H263" s="24">
        <v>1978.8</v>
      </c>
      <c r="I263" s="2"/>
      <c r="J263" s="2"/>
      <c r="K263" s="2"/>
      <c r="L263" s="2"/>
    </row>
    <row r="264" spans="1:12" ht="17.25" customHeight="1">
      <c r="A264" s="50"/>
      <c r="B264" s="75"/>
      <c r="C264" s="77"/>
      <c r="D264" s="11" t="s">
        <v>52</v>
      </c>
      <c r="E264" s="8"/>
      <c r="F264" s="24">
        <v>242.5</v>
      </c>
      <c r="G264" s="24">
        <v>126.4</v>
      </c>
      <c r="H264" s="24">
        <v>126.4</v>
      </c>
      <c r="I264" s="2"/>
      <c r="J264" s="2">
        <v>0</v>
      </c>
      <c r="K264" s="2">
        <v>0</v>
      </c>
      <c r="L264" s="2">
        <v>0</v>
      </c>
    </row>
    <row r="265" spans="1:12" ht="36" customHeight="1">
      <c r="A265" s="49">
        <v>59</v>
      </c>
      <c r="B265" s="84" t="s">
        <v>79</v>
      </c>
      <c r="C265" s="77" t="s">
        <v>65</v>
      </c>
      <c r="D265" s="11" t="s">
        <v>45</v>
      </c>
      <c r="E265" s="8"/>
      <c r="F265" s="2">
        <f>+F266+F267+F268</f>
        <v>0</v>
      </c>
      <c r="G265" s="2">
        <f aca="true" t="shared" si="55" ref="G265:L265">+G266+G267+G268</f>
        <v>0</v>
      </c>
      <c r="H265" s="2">
        <f t="shared" si="55"/>
        <v>0</v>
      </c>
      <c r="I265" s="2">
        <f t="shared" si="55"/>
        <v>0</v>
      </c>
      <c r="J265" s="2">
        <f t="shared" si="55"/>
        <v>0</v>
      </c>
      <c r="K265" s="2">
        <f t="shared" si="55"/>
        <v>0</v>
      </c>
      <c r="L265" s="2">
        <f t="shared" si="55"/>
        <v>0</v>
      </c>
    </row>
    <row r="266" spans="1:12" ht="21.75" customHeight="1">
      <c r="A266" s="50"/>
      <c r="B266" s="75"/>
      <c r="C266" s="77"/>
      <c r="D266" s="11" t="s">
        <v>50</v>
      </c>
      <c r="E266" s="8"/>
      <c r="F266" s="2"/>
      <c r="G266" s="2"/>
      <c r="H266" s="2"/>
      <c r="I266" s="2"/>
      <c r="J266" s="2"/>
      <c r="K266" s="2"/>
      <c r="L266" s="2"/>
    </row>
    <row r="267" spans="1:12" ht="20.25" customHeight="1">
      <c r="A267" s="50"/>
      <c r="B267" s="75"/>
      <c r="C267" s="77"/>
      <c r="D267" s="11" t="s">
        <v>51</v>
      </c>
      <c r="E267" s="8"/>
      <c r="F267" s="2"/>
      <c r="G267" s="2"/>
      <c r="H267" s="2"/>
      <c r="I267" s="2"/>
      <c r="J267" s="2"/>
      <c r="K267" s="2"/>
      <c r="L267" s="2"/>
    </row>
    <row r="268" spans="1:12" ht="43.5" customHeight="1">
      <c r="A268" s="50"/>
      <c r="B268" s="75"/>
      <c r="C268" s="77"/>
      <c r="D268" s="11" t="s">
        <v>52</v>
      </c>
      <c r="E268" s="8"/>
      <c r="F268" s="2"/>
      <c r="G268" s="2"/>
      <c r="H268" s="2"/>
      <c r="I268" s="2"/>
      <c r="J268" s="2">
        <v>0</v>
      </c>
      <c r="K268" s="2">
        <v>0</v>
      </c>
      <c r="L268" s="2">
        <v>0</v>
      </c>
    </row>
    <row r="269" spans="1:12" ht="15">
      <c r="A269" s="49">
        <v>60</v>
      </c>
      <c r="B269" s="81" t="s">
        <v>28</v>
      </c>
      <c r="C269" s="77" t="s">
        <v>65</v>
      </c>
      <c r="D269" s="11" t="s">
        <v>45</v>
      </c>
      <c r="E269" s="8"/>
      <c r="F269" s="2">
        <f>+F270+F271+F272</f>
        <v>66979.2</v>
      </c>
      <c r="G269" s="2">
        <f aca="true" t="shared" si="56" ref="G269:L269">+G270+G271+G272</f>
        <v>0</v>
      </c>
      <c r="H269" s="2">
        <f t="shared" si="56"/>
        <v>0</v>
      </c>
      <c r="I269" s="2">
        <f t="shared" si="56"/>
        <v>0</v>
      </c>
      <c r="J269" s="2">
        <f t="shared" si="56"/>
        <v>0</v>
      </c>
      <c r="K269" s="2">
        <f t="shared" si="56"/>
        <v>0</v>
      </c>
      <c r="L269" s="2">
        <f t="shared" si="56"/>
        <v>0</v>
      </c>
    </row>
    <row r="270" spans="1:12" ht="15">
      <c r="A270" s="50"/>
      <c r="B270" s="81"/>
      <c r="C270" s="77"/>
      <c r="D270" s="11" t="s">
        <v>50</v>
      </c>
      <c r="E270" s="8"/>
      <c r="F270" s="2">
        <f aca="true" t="shared" si="57" ref="F270:G272">+F274+F278</f>
        <v>45779.5</v>
      </c>
      <c r="G270" s="2">
        <f t="shared" si="57"/>
        <v>0</v>
      </c>
      <c r="H270" s="2"/>
      <c r="I270" s="2"/>
      <c r="J270" s="2"/>
      <c r="K270" s="2"/>
      <c r="L270" s="2"/>
    </row>
    <row r="271" spans="1:12" ht="15">
      <c r="A271" s="50"/>
      <c r="B271" s="81"/>
      <c r="C271" s="77"/>
      <c r="D271" s="11" t="s">
        <v>51</v>
      </c>
      <c r="E271" s="8"/>
      <c r="F271" s="2">
        <f t="shared" si="57"/>
        <v>19715.7</v>
      </c>
      <c r="G271" s="2">
        <f t="shared" si="57"/>
        <v>0</v>
      </c>
      <c r="H271" s="2"/>
      <c r="I271" s="2"/>
      <c r="J271" s="2"/>
      <c r="K271" s="2"/>
      <c r="L271" s="2"/>
    </row>
    <row r="272" spans="1:12" ht="32.25" customHeight="1">
      <c r="A272" s="50"/>
      <c r="B272" s="81"/>
      <c r="C272" s="77"/>
      <c r="D272" s="11" t="s">
        <v>52</v>
      </c>
      <c r="E272" s="8"/>
      <c r="F272" s="2">
        <f t="shared" si="57"/>
        <v>1484</v>
      </c>
      <c r="G272" s="2">
        <f t="shared" si="57"/>
        <v>0</v>
      </c>
      <c r="H272" s="2">
        <f>+H276+H280</f>
        <v>0</v>
      </c>
      <c r="I272" s="2">
        <f>+I276+I280</f>
        <v>0</v>
      </c>
      <c r="J272" s="2">
        <f>+J276+J280</f>
        <v>0</v>
      </c>
      <c r="K272" s="2">
        <f>+K276+K280</f>
        <v>0</v>
      </c>
      <c r="L272" s="2">
        <f>+L276+L280</f>
        <v>0</v>
      </c>
    </row>
    <row r="273" spans="1:12" ht="36" customHeight="1">
      <c r="A273" s="49">
        <v>61</v>
      </c>
      <c r="B273" s="84" t="s">
        <v>15</v>
      </c>
      <c r="C273" s="77" t="s">
        <v>65</v>
      </c>
      <c r="D273" s="11" t="s">
        <v>45</v>
      </c>
      <c r="E273" s="8"/>
      <c r="F273" s="2">
        <f>+F274+F275+F276</f>
        <v>0</v>
      </c>
      <c r="G273" s="2">
        <f aca="true" t="shared" si="58" ref="G273:L273">+G274+G275+G276</f>
        <v>0</v>
      </c>
      <c r="H273" s="2">
        <f t="shared" si="58"/>
        <v>0</v>
      </c>
      <c r="I273" s="2">
        <f t="shared" si="58"/>
        <v>0</v>
      </c>
      <c r="J273" s="2">
        <f t="shared" si="58"/>
        <v>0</v>
      </c>
      <c r="K273" s="2">
        <f t="shared" si="58"/>
        <v>0</v>
      </c>
      <c r="L273" s="2">
        <f t="shared" si="58"/>
        <v>0</v>
      </c>
    </row>
    <row r="274" spans="1:12" ht="21.75" customHeight="1">
      <c r="A274" s="50"/>
      <c r="B274" s="75"/>
      <c r="C274" s="77"/>
      <c r="D274" s="11" t="s">
        <v>50</v>
      </c>
      <c r="E274" s="8"/>
      <c r="F274" s="2"/>
      <c r="G274" s="2"/>
      <c r="H274" s="2"/>
      <c r="I274" s="2"/>
      <c r="J274" s="2"/>
      <c r="K274" s="2"/>
      <c r="L274" s="2"/>
    </row>
    <row r="275" spans="1:12" ht="20.25" customHeight="1">
      <c r="A275" s="50"/>
      <c r="B275" s="75"/>
      <c r="C275" s="77"/>
      <c r="D275" s="11" t="s">
        <v>51</v>
      </c>
      <c r="E275" s="8"/>
      <c r="F275" s="2"/>
      <c r="G275" s="2"/>
      <c r="H275" s="2"/>
      <c r="I275" s="2"/>
      <c r="J275" s="2"/>
      <c r="K275" s="2"/>
      <c r="L275" s="2"/>
    </row>
    <row r="276" spans="1:12" ht="17.25" customHeight="1">
      <c r="A276" s="50"/>
      <c r="B276" s="75"/>
      <c r="C276" s="77"/>
      <c r="D276" s="11" t="s">
        <v>52</v>
      </c>
      <c r="E276" s="8"/>
      <c r="F276" s="2"/>
      <c r="G276" s="2"/>
      <c r="H276" s="2"/>
      <c r="I276" s="2"/>
      <c r="J276" s="2">
        <v>0</v>
      </c>
      <c r="K276" s="2">
        <v>0</v>
      </c>
      <c r="L276" s="2">
        <v>0</v>
      </c>
    </row>
    <row r="277" spans="1:12" ht="36" customHeight="1">
      <c r="A277" s="49">
        <v>62</v>
      </c>
      <c r="B277" s="84" t="s">
        <v>16</v>
      </c>
      <c r="C277" s="77" t="s">
        <v>74</v>
      </c>
      <c r="D277" s="11" t="s">
        <v>45</v>
      </c>
      <c r="E277" s="8"/>
      <c r="F277" s="2">
        <f>+F278+F279+F280</f>
        <v>66979.2</v>
      </c>
      <c r="G277" s="2">
        <f aca="true" t="shared" si="59" ref="G277:L277">+G278+G279+G280</f>
        <v>0</v>
      </c>
      <c r="H277" s="2">
        <f t="shared" si="59"/>
        <v>0</v>
      </c>
      <c r="I277" s="2">
        <f t="shared" si="59"/>
        <v>0</v>
      </c>
      <c r="J277" s="2">
        <f t="shared" si="59"/>
        <v>0</v>
      </c>
      <c r="K277" s="2">
        <f t="shared" si="59"/>
        <v>0</v>
      </c>
      <c r="L277" s="2">
        <f t="shared" si="59"/>
        <v>0</v>
      </c>
    </row>
    <row r="278" spans="1:12" ht="21.75" customHeight="1">
      <c r="A278" s="50"/>
      <c r="B278" s="75"/>
      <c r="C278" s="77"/>
      <c r="D278" s="11" t="s">
        <v>50</v>
      </c>
      <c r="E278" s="8"/>
      <c r="F278" s="2">
        <v>45779.5</v>
      </c>
      <c r="G278" s="2"/>
      <c r="H278" s="2"/>
      <c r="I278" s="2"/>
      <c r="J278" s="2"/>
      <c r="K278" s="2"/>
      <c r="L278" s="2"/>
    </row>
    <row r="279" spans="1:12" ht="20.25" customHeight="1">
      <c r="A279" s="50"/>
      <c r="B279" s="75"/>
      <c r="C279" s="77"/>
      <c r="D279" s="11" t="s">
        <v>51</v>
      </c>
      <c r="E279" s="8"/>
      <c r="F279" s="2">
        <f>12169.2+7546.5</f>
        <v>19715.7</v>
      </c>
      <c r="G279" s="2"/>
      <c r="H279" s="2"/>
      <c r="I279" s="2"/>
      <c r="J279" s="2"/>
      <c r="K279" s="2"/>
      <c r="L279" s="2"/>
    </row>
    <row r="280" spans="1:12" ht="22.5" customHeight="1">
      <c r="A280" s="50"/>
      <c r="B280" s="75"/>
      <c r="C280" s="77"/>
      <c r="D280" s="11" t="s">
        <v>52</v>
      </c>
      <c r="E280" s="8"/>
      <c r="F280" s="2">
        <v>1484</v>
      </c>
      <c r="G280" s="2"/>
      <c r="H280" s="2"/>
      <c r="I280" s="2"/>
      <c r="J280" s="2">
        <v>0</v>
      </c>
      <c r="K280" s="2">
        <v>0</v>
      </c>
      <c r="L280" s="2">
        <v>0</v>
      </c>
    </row>
    <row r="281" spans="1:12" ht="15">
      <c r="A281" s="49">
        <v>63</v>
      </c>
      <c r="B281" s="81" t="s">
        <v>27</v>
      </c>
      <c r="C281" s="77" t="s">
        <v>65</v>
      </c>
      <c r="D281" s="11" t="s">
        <v>45</v>
      </c>
      <c r="E281" s="8"/>
      <c r="F281" s="2">
        <f aca="true" t="shared" si="60" ref="F281:L281">+F282+F283+F284</f>
        <v>1</v>
      </c>
      <c r="G281" s="2">
        <f t="shared" si="60"/>
        <v>9</v>
      </c>
      <c r="H281" s="2">
        <f t="shared" si="60"/>
        <v>5</v>
      </c>
      <c r="I281" s="2">
        <f t="shared" si="60"/>
        <v>0</v>
      </c>
      <c r="J281" s="2">
        <f t="shared" si="60"/>
        <v>0</v>
      </c>
      <c r="K281" s="2">
        <f t="shared" si="60"/>
        <v>0</v>
      </c>
      <c r="L281" s="2">
        <f t="shared" si="60"/>
        <v>0</v>
      </c>
    </row>
    <row r="282" spans="1:12" ht="15">
      <c r="A282" s="50"/>
      <c r="B282" s="81"/>
      <c r="C282" s="77"/>
      <c r="D282" s="11" t="s">
        <v>50</v>
      </c>
      <c r="E282" s="8"/>
      <c r="F282" s="2"/>
      <c r="G282" s="2"/>
      <c r="H282" s="2"/>
      <c r="I282" s="2"/>
      <c r="J282" s="2"/>
      <c r="K282" s="2"/>
      <c r="L282" s="2"/>
    </row>
    <row r="283" spans="1:12" ht="15">
      <c r="A283" s="50"/>
      <c r="B283" s="81"/>
      <c r="C283" s="77"/>
      <c r="D283" s="11" t="s">
        <v>51</v>
      </c>
      <c r="E283" s="8"/>
      <c r="F283" s="2"/>
      <c r="G283" s="2"/>
      <c r="H283" s="2"/>
      <c r="I283" s="2"/>
      <c r="J283" s="2"/>
      <c r="K283" s="2"/>
      <c r="L283" s="2"/>
    </row>
    <row r="284" spans="1:12" ht="15">
      <c r="A284" s="50"/>
      <c r="B284" s="81"/>
      <c r="C284" s="77"/>
      <c r="D284" s="11" t="s">
        <v>52</v>
      </c>
      <c r="E284" s="8"/>
      <c r="F284" s="2">
        <f aca="true" t="shared" si="61" ref="F284:L284">+F288+F292</f>
        <v>1</v>
      </c>
      <c r="G284" s="2">
        <f t="shared" si="61"/>
        <v>9</v>
      </c>
      <c r="H284" s="2">
        <f t="shared" si="61"/>
        <v>5</v>
      </c>
      <c r="I284" s="2">
        <f t="shared" si="61"/>
        <v>0</v>
      </c>
      <c r="J284" s="2">
        <f t="shared" si="61"/>
        <v>0</v>
      </c>
      <c r="K284" s="2">
        <f t="shared" si="61"/>
        <v>0</v>
      </c>
      <c r="L284" s="2">
        <f t="shared" si="61"/>
        <v>0</v>
      </c>
    </row>
    <row r="285" spans="1:12" ht="23.25" customHeight="1">
      <c r="A285" s="49">
        <v>64</v>
      </c>
      <c r="B285" s="84" t="s">
        <v>17</v>
      </c>
      <c r="C285" s="77" t="s">
        <v>65</v>
      </c>
      <c r="D285" s="11" t="s">
        <v>45</v>
      </c>
      <c r="E285" s="8"/>
      <c r="F285" s="2">
        <f>+F286+F287+F288</f>
        <v>1</v>
      </c>
      <c r="G285" s="2">
        <f aca="true" t="shared" si="62" ref="G285:L285">+G286+G287+G288</f>
        <v>9</v>
      </c>
      <c r="H285" s="2">
        <f t="shared" si="62"/>
        <v>5</v>
      </c>
      <c r="I285" s="2">
        <f t="shared" si="62"/>
        <v>0</v>
      </c>
      <c r="J285" s="2">
        <f t="shared" si="62"/>
        <v>0</v>
      </c>
      <c r="K285" s="2">
        <f t="shared" si="62"/>
        <v>0</v>
      </c>
      <c r="L285" s="2">
        <f t="shared" si="62"/>
        <v>0</v>
      </c>
    </row>
    <row r="286" spans="1:12" ht="21.75" customHeight="1">
      <c r="A286" s="50"/>
      <c r="B286" s="75"/>
      <c r="C286" s="77"/>
      <c r="D286" s="11" t="s">
        <v>50</v>
      </c>
      <c r="E286" s="8"/>
      <c r="F286" s="2"/>
      <c r="G286" s="2"/>
      <c r="H286" s="2"/>
      <c r="I286" s="2"/>
      <c r="J286" s="2"/>
      <c r="K286" s="2"/>
      <c r="L286" s="2"/>
    </row>
    <row r="287" spans="1:12" ht="20.25" customHeight="1">
      <c r="A287" s="50"/>
      <c r="B287" s="75"/>
      <c r="C287" s="77"/>
      <c r="D287" s="11" t="s">
        <v>51</v>
      </c>
      <c r="E287" s="8"/>
      <c r="F287" s="2"/>
      <c r="G287" s="2"/>
      <c r="H287" s="2"/>
      <c r="I287" s="2"/>
      <c r="J287" s="2"/>
      <c r="K287" s="2"/>
      <c r="L287" s="2"/>
    </row>
    <row r="288" spans="1:12" ht="17.25" customHeight="1">
      <c r="A288" s="50"/>
      <c r="B288" s="75"/>
      <c r="C288" s="77"/>
      <c r="D288" s="11" t="s">
        <v>52</v>
      </c>
      <c r="E288" s="8"/>
      <c r="F288" s="24">
        <v>1</v>
      </c>
      <c r="G288" s="24">
        <v>9</v>
      </c>
      <c r="H288" s="24">
        <v>5</v>
      </c>
      <c r="I288" s="2"/>
      <c r="J288" s="2"/>
      <c r="K288" s="2">
        <v>0</v>
      </c>
      <c r="L288" s="2">
        <v>0</v>
      </c>
    </row>
    <row r="289" spans="1:12" ht="38.25" customHeight="1">
      <c r="A289" s="49">
        <v>65</v>
      </c>
      <c r="B289" s="84" t="s">
        <v>18</v>
      </c>
      <c r="C289" s="77" t="s">
        <v>65</v>
      </c>
      <c r="D289" s="11" t="s">
        <v>45</v>
      </c>
      <c r="E289" s="8"/>
      <c r="F289" s="2">
        <f>+F290+F291+F292</f>
        <v>0</v>
      </c>
      <c r="G289" s="2">
        <f aca="true" t="shared" si="63" ref="G289:L289">+G290+G291+G292</f>
        <v>0</v>
      </c>
      <c r="H289" s="2">
        <f t="shared" si="63"/>
        <v>0</v>
      </c>
      <c r="I289" s="2">
        <f t="shared" si="63"/>
        <v>0</v>
      </c>
      <c r="J289" s="2">
        <f t="shared" si="63"/>
        <v>0</v>
      </c>
      <c r="K289" s="2">
        <f t="shared" si="63"/>
        <v>0</v>
      </c>
      <c r="L289" s="2">
        <f t="shared" si="63"/>
        <v>0</v>
      </c>
    </row>
    <row r="290" spans="1:12" ht="49.5" customHeight="1">
      <c r="A290" s="50"/>
      <c r="B290" s="75"/>
      <c r="C290" s="77"/>
      <c r="D290" s="11" t="s">
        <v>50</v>
      </c>
      <c r="E290" s="8"/>
      <c r="F290" s="2"/>
      <c r="G290" s="2"/>
      <c r="H290" s="2"/>
      <c r="I290" s="2"/>
      <c r="J290" s="2"/>
      <c r="K290" s="2"/>
      <c r="L290" s="2"/>
    </row>
    <row r="291" spans="1:12" ht="52.5" customHeight="1">
      <c r="A291" s="50"/>
      <c r="B291" s="75"/>
      <c r="C291" s="77"/>
      <c r="D291" s="11" t="s">
        <v>51</v>
      </c>
      <c r="E291" s="8"/>
      <c r="F291" s="2"/>
      <c r="G291" s="2"/>
      <c r="H291" s="2"/>
      <c r="I291" s="2"/>
      <c r="J291" s="2"/>
      <c r="K291" s="2"/>
      <c r="L291" s="2"/>
    </row>
    <row r="292" spans="1:12" ht="62.25" customHeight="1">
      <c r="A292" s="50"/>
      <c r="B292" s="75"/>
      <c r="C292" s="77"/>
      <c r="D292" s="11" t="s">
        <v>52</v>
      </c>
      <c r="E292" s="8"/>
      <c r="F292" s="2"/>
      <c r="G292" s="2"/>
      <c r="H292" s="2"/>
      <c r="I292" s="2"/>
      <c r="J292" s="2"/>
      <c r="K292" s="2">
        <v>0</v>
      </c>
      <c r="L292" s="2">
        <v>0</v>
      </c>
    </row>
    <row r="293" spans="1:12" ht="15">
      <c r="A293" s="49">
        <v>66</v>
      </c>
      <c r="B293" s="81" t="s">
        <v>22</v>
      </c>
      <c r="C293" s="77" t="s">
        <v>65</v>
      </c>
      <c r="D293" s="11" t="s">
        <v>45</v>
      </c>
      <c r="E293" s="8"/>
      <c r="F293" s="2">
        <f aca="true" t="shared" si="64" ref="F293:L293">+F294+F295+F296</f>
        <v>0</v>
      </c>
      <c r="G293" s="2">
        <f t="shared" si="64"/>
        <v>0</v>
      </c>
      <c r="H293" s="2">
        <f t="shared" si="64"/>
        <v>0</v>
      </c>
      <c r="I293" s="2">
        <f t="shared" si="64"/>
        <v>876</v>
      </c>
      <c r="J293" s="2">
        <f t="shared" si="64"/>
        <v>866</v>
      </c>
      <c r="K293" s="2">
        <f t="shared" si="64"/>
        <v>0</v>
      </c>
      <c r="L293" s="2">
        <f t="shared" si="64"/>
        <v>0</v>
      </c>
    </row>
    <row r="294" spans="1:12" ht="15">
      <c r="A294" s="50"/>
      <c r="B294" s="81"/>
      <c r="C294" s="77"/>
      <c r="D294" s="11" t="s">
        <v>50</v>
      </c>
      <c r="E294" s="8"/>
      <c r="F294" s="2"/>
      <c r="G294" s="2"/>
      <c r="H294" s="2"/>
      <c r="I294" s="2"/>
      <c r="J294" s="2"/>
      <c r="K294" s="2"/>
      <c r="L294" s="2"/>
    </row>
    <row r="295" spans="1:12" ht="15">
      <c r="A295" s="50"/>
      <c r="B295" s="81"/>
      <c r="C295" s="77"/>
      <c r="D295" s="11" t="s">
        <v>51</v>
      </c>
      <c r="E295" s="8"/>
      <c r="F295" s="2"/>
      <c r="G295" s="2"/>
      <c r="H295" s="2"/>
      <c r="I295" s="2"/>
      <c r="J295" s="2"/>
      <c r="K295" s="2"/>
      <c r="L295" s="2"/>
    </row>
    <row r="296" spans="1:12" ht="15">
      <c r="A296" s="50"/>
      <c r="B296" s="81"/>
      <c r="C296" s="77"/>
      <c r="D296" s="11" t="s">
        <v>52</v>
      </c>
      <c r="E296" s="8"/>
      <c r="F296" s="2"/>
      <c r="G296" s="2">
        <f aca="true" t="shared" si="65" ref="G296:L296">+G300+G304+G308</f>
        <v>0</v>
      </c>
      <c r="H296" s="2">
        <f t="shared" si="65"/>
        <v>0</v>
      </c>
      <c r="I296" s="2">
        <f t="shared" si="65"/>
        <v>876</v>
      </c>
      <c r="J296" s="2">
        <f t="shared" si="65"/>
        <v>866</v>
      </c>
      <c r="K296" s="2">
        <f t="shared" si="65"/>
        <v>0</v>
      </c>
      <c r="L296" s="2">
        <f t="shared" si="65"/>
        <v>0</v>
      </c>
    </row>
    <row r="297" spans="1:12" ht="23.25" customHeight="1">
      <c r="A297" s="49">
        <v>67</v>
      </c>
      <c r="B297" s="84" t="s">
        <v>19</v>
      </c>
      <c r="C297" s="77" t="s">
        <v>65</v>
      </c>
      <c r="D297" s="11" t="s">
        <v>45</v>
      </c>
      <c r="E297" s="8"/>
      <c r="F297" s="2">
        <f>+F298+F299+F300</f>
        <v>0</v>
      </c>
      <c r="G297" s="2">
        <f aca="true" t="shared" si="66" ref="G297:L297">+G298+G299+G300</f>
        <v>0</v>
      </c>
      <c r="H297" s="2">
        <f t="shared" si="66"/>
        <v>0</v>
      </c>
      <c r="I297" s="2">
        <f t="shared" si="66"/>
        <v>56</v>
      </c>
      <c r="J297" s="2">
        <f t="shared" si="66"/>
        <v>56</v>
      </c>
      <c r="K297" s="2">
        <f t="shared" si="66"/>
        <v>0</v>
      </c>
      <c r="L297" s="2">
        <f t="shared" si="66"/>
        <v>0</v>
      </c>
    </row>
    <row r="298" spans="1:12" ht="30.75" customHeight="1">
      <c r="A298" s="50"/>
      <c r="B298" s="75"/>
      <c r="C298" s="77"/>
      <c r="D298" s="11" t="s">
        <v>50</v>
      </c>
      <c r="E298" s="8"/>
      <c r="F298" s="2"/>
      <c r="G298" s="2"/>
      <c r="H298" s="2"/>
      <c r="I298" s="2"/>
      <c r="J298" s="2"/>
      <c r="K298" s="2"/>
      <c r="L298" s="2"/>
    </row>
    <row r="299" spans="1:12" ht="42" customHeight="1">
      <c r="A299" s="50"/>
      <c r="B299" s="75"/>
      <c r="C299" s="77"/>
      <c r="D299" s="11" t="s">
        <v>51</v>
      </c>
      <c r="E299" s="8"/>
      <c r="F299" s="2"/>
      <c r="G299" s="2"/>
      <c r="H299" s="2"/>
      <c r="I299" s="2"/>
      <c r="J299" s="2"/>
      <c r="K299" s="2"/>
      <c r="L299" s="2"/>
    </row>
    <row r="300" spans="1:12" ht="25.5" customHeight="1">
      <c r="A300" s="50"/>
      <c r="B300" s="75"/>
      <c r="C300" s="77"/>
      <c r="D300" s="11" t="s">
        <v>52</v>
      </c>
      <c r="E300" s="8"/>
      <c r="F300" s="2"/>
      <c r="G300" s="2"/>
      <c r="H300" s="2"/>
      <c r="I300" s="2">
        <v>56</v>
      </c>
      <c r="J300" s="2">
        <v>56</v>
      </c>
      <c r="K300" s="2"/>
      <c r="L300" s="2"/>
    </row>
    <row r="301" spans="1:12" ht="23.25" customHeight="1">
      <c r="A301" s="49">
        <v>68</v>
      </c>
      <c r="B301" s="84" t="s">
        <v>21</v>
      </c>
      <c r="C301" s="77" t="s">
        <v>65</v>
      </c>
      <c r="D301" s="11" t="s">
        <v>45</v>
      </c>
      <c r="E301" s="8"/>
      <c r="F301" s="2">
        <f>+F302+F303+F304</f>
        <v>0</v>
      </c>
      <c r="G301" s="2">
        <f aca="true" t="shared" si="67" ref="G301:L301">+G302+G303+G304</f>
        <v>0</v>
      </c>
      <c r="H301" s="2">
        <f t="shared" si="67"/>
        <v>0</v>
      </c>
      <c r="I301" s="2">
        <f t="shared" si="67"/>
        <v>300</v>
      </c>
      <c r="J301" s="2">
        <f t="shared" si="67"/>
        <v>580</v>
      </c>
      <c r="K301" s="2">
        <f t="shared" si="67"/>
        <v>0</v>
      </c>
      <c r="L301" s="2">
        <f t="shared" si="67"/>
        <v>0</v>
      </c>
    </row>
    <row r="302" spans="1:12" ht="21.75" customHeight="1">
      <c r="A302" s="50"/>
      <c r="B302" s="75"/>
      <c r="C302" s="77"/>
      <c r="D302" s="11" t="s">
        <v>50</v>
      </c>
      <c r="E302" s="8"/>
      <c r="F302" s="2"/>
      <c r="G302" s="2"/>
      <c r="H302" s="2"/>
      <c r="I302" s="2"/>
      <c r="J302" s="2"/>
      <c r="K302" s="2"/>
      <c r="L302" s="2"/>
    </row>
    <row r="303" spans="1:12" ht="39" customHeight="1">
      <c r="A303" s="50"/>
      <c r="B303" s="75"/>
      <c r="C303" s="77"/>
      <c r="D303" s="11" t="s">
        <v>51</v>
      </c>
      <c r="E303" s="8"/>
      <c r="F303" s="2"/>
      <c r="G303" s="2"/>
      <c r="H303" s="2"/>
      <c r="I303" s="2"/>
      <c r="J303" s="2"/>
      <c r="K303" s="2"/>
      <c r="L303" s="2"/>
    </row>
    <row r="304" spans="1:12" ht="30" customHeight="1">
      <c r="A304" s="50"/>
      <c r="B304" s="75"/>
      <c r="C304" s="77"/>
      <c r="D304" s="11" t="s">
        <v>52</v>
      </c>
      <c r="E304" s="8"/>
      <c r="F304" s="2"/>
      <c r="G304" s="2"/>
      <c r="H304" s="2"/>
      <c r="I304" s="2">
        <v>300</v>
      </c>
      <c r="J304" s="2">
        <v>580</v>
      </c>
      <c r="K304" s="2"/>
      <c r="L304" s="2"/>
    </row>
    <row r="305" spans="1:12" ht="23.25" customHeight="1">
      <c r="A305" s="49">
        <v>69</v>
      </c>
      <c r="B305" s="84" t="s">
        <v>20</v>
      </c>
      <c r="C305" s="77" t="s">
        <v>65</v>
      </c>
      <c r="D305" s="11" t="s">
        <v>45</v>
      </c>
      <c r="E305" s="8"/>
      <c r="F305" s="2">
        <f>+F306+F307+F308</f>
        <v>0</v>
      </c>
      <c r="G305" s="2">
        <f aca="true" t="shared" si="68" ref="G305:L305">+G306+G307+G308</f>
        <v>0</v>
      </c>
      <c r="H305" s="2">
        <f t="shared" si="68"/>
        <v>0</v>
      </c>
      <c r="I305" s="2">
        <f t="shared" si="68"/>
        <v>520</v>
      </c>
      <c r="J305" s="2">
        <f t="shared" si="68"/>
        <v>230</v>
      </c>
      <c r="K305" s="2">
        <f t="shared" si="68"/>
        <v>0</v>
      </c>
      <c r="L305" s="2">
        <f t="shared" si="68"/>
        <v>0</v>
      </c>
    </row>
    <row r="306" spans="1:12" ht="21.75" customHeight="1">
      <c r="A306" s="50"/>
      <c r="B306" s="75"/>
      <c r="C306" s="77"/>
      <c r="D306" s="11" t="s">
        <v>50</v>
      </c>
      <c r="E306" s="8"/>
      <c r="F306" s="2"/>
      <c r="G306" s="2"/>
      <c r="H306" s="2"/>
      <c r="I306" s="2"/>
      <c r="J306" s="2"/>
      <c r="K306" s="2"/>
      <c r="L306" s="2"/>
    </row>
    <row r="307" spans="1:12" ht="32.25" customHeight="1">
      <c r="A307" s="50"/>
      <c r="B307" s="75"/>
      <c r="C307" s="77"/>
      <c r="D307" s="11" t="s">
        <v>51</v>
      </c>
      <c r="E307" s="8"/>
      <c r="F307" s="2"/>
      <c r="G307" s="2"/>
      <c r="H307" s="2"/>
      <c r="I307" s="2"/>
      <c r="J307" s="2"/>
      <c r="K307" s="2"/>
      <c r="L307" s="2"/>
    </row>
    <row r="308" spans="1:12" ht="30" customHeight="1">
      <c r="A308" s="50"/>
      <c r="B308" s="75"/>
      <c r="C308" s="77"/>
      <c r="D308" s="11" t="s">
        <v>52</v>
      </c>
      <c r="E308" s="8"/>
      <c r="F308" s="2"/>
      <c r="G308" s="2"/>
      <c r="H308" s="2"/>
      <c r="I308" s="2">
        <v>520</v>
      </c>
      <c r="J308" s="2">
        <v>230</v>
      </c>
      <c r="K308" s="2"/>
      <c r="L308" s="2"/>
    </row>
    <row r="309" spans="1:12" ht="15">
      <c r="A309" s="49">
        <v>70</v>
      </c>
      <c r="B309" s="81" t="s">
        <v>23</v>
      </c>
      <c r="C309" s="77" t="s">
        <v>65</v>
      </c>
      <c r="D309" s="11" t="s">
        <v>45</v>
      </c>
      <c r="E309" s="8"/>
      <c r="F309" s="2">
        <f aca="true" t="shared" si="69" ref="F309:L309">+F310+F311+F312</f>
        <v>0</v>
      </c>
      <c r="G309" s="2">
        <f t="shared" si="69"/>
        <v>0</v>
      </c>
      <c r="H309" s="2">
        <f t="shared" si="69"/>
        <v>0</v>
      </c>
      <c r="I309" s="2">
        <f t="shared" si="69"/>
        <v>0</v>
      </c>
      <c r="J309" s="2">
        <f t="shared" si="69"/>
        <v>0</v>
      </c>
      <c r="K309" s="2">
        <f t="shared" si="69"/>
        <v>0</v>
      </c>
      <c r="L309" s="2">
        <f t="shared" si="69"/>
        <v>0</v>
      </c>
    </row>
    <row r="310" spans="1:12" ht="15">
      <c r="A310" s="50"/>
      <c r="B310" s="81"/>
      <c r="C310" s="77"/>
      <c r="D310" s="11" t="s">
        <v>50</v>
      </c>
      <c r="E310" s="8"/>
      <c r="F310" s="2"/>
      <c r="G310" s="2"/>
      <c r="H310" s="2"/>
      <c r="I310" s="2"/>
      <c r="J310" s="2"/>
      <c r="K310" s="2"/>
      <c r="L310" s="2"/>
    </row>
    <row r="311" spans="1:12" ht="15">
      <c r="A311" s="50"/>
      <c r="B311" s="81"/>
      <c r="C311" s="77"/>
      <c r="D311" s="11" t="s">
        <v>51</v>
      </c>
      <c r="E311" s="8"/>
      <c r="F311" s="2"/>
      <c r="G311" s="2"/>
      <c r="H311" s="2"/>
      <c r="I311" s="2"/>
      <c r="J311" s="2"/>
      <c r="K311" s="2"/>
      <c r="L311" s="2"/>
    </row>
    <row r="312" spans="1:12" ht="15">
      <c r="A312" s="50"/>
      <c r="B312" s="81"/>
      <c r="C312" s="77"/>
      <c r="D312" s="11" t="s">
        <v>52</v>
      </c>
      <c r="E312" s="8"/>
      <c r="F312" s="2"/>
      <c r="G312" s="2">
        <f aca="true" t="shared" si="70" ref="G312:L312">+G316</f>
        <v>0</v>
      </c>
      <c r="H312" s="2">
        <f t="shared" si="70"/>
        <v>0</v>
      </c>
      <c r="I312" s="2">
        <f t="shared" si="70"/>
        <v>0</v>
      </c>
      <c r="J312" s="2">
        <f t="shared" si="70"/>
        <v>0</v>
      </c>
      <c r="K312" s="2">
        <f t="shared" si="70"/>
        <v>0</v>
      </c>
      <c r="L312" s="2">
        <f t="shared" si="70"/>
        <v>0</v>
      </c>
    </row>
    <row r="313" spans="1:12" ht="23.25" customHeight="1">
      <c r="A313" s="49">
        <v>71</v>
      </c>
      <c r="B313" s="84" t="s">
        <v>24</v>
      </c>
      <c r="C313" s="77" t="s">
        <v>65</v>
      </c>
      <c r="D313" s="11" t="s">
        <v>45</v>
      </c>
      <c r="E313" s="8"/>
      <c r="F313" s="2">
        <f>+F314+F315+F316</f>
        <v>0</v>
      </c>
      <c r="G313" s="2">
        <f aca="true" t="shared" si="71" ref="G313:L313">+G314+G315+G316</f>
        <v>0</v>
      </c>
      <c r="H313" s="2">
        <f t="shared" si="71"/>
        <v>0</v>
      </c>
      <c r="I313" s="2">
        <f t="shared" si="71"/>
        <v>0</v>
      </c>
      <c r="J313" s="2">
        <f t="shared" si="71"/>
        <v>0</v>
      </c>
      <c r="K313" s="2">
        <f t="shared" si="71"/>
        <v>0</v>
      </c>
      <c r="L313" s="2">
        <f t="shared" si="71"/>
        <v>0</v>
      </c>
    </row>
    <row r="314" spans="1:12" ht="21.75" customHeight="1">
      <c r="A314" s="50"/>
      <c r="B314" s="75"/>
      <c r="C314" s="77"/>
      <c r="D314" s="11" t="s">
        <v>50</v>
      </c>
      <c r="E314" s="8"/>
      <c r="F314" s="2"/>
      <c r="G314" s="2"/>
      <c r="H314" s="2"/>
      <c r="I314" s="2"/>
      <c r="J314" s="2"/>
      <c r="K314" s="2"/>
      <c r="L314" s="2"/>
    </row>
    <row r="315" spans="1:12" ht="32.25" customHeight="1">
      <c r="A315" s="50"/>
      <c r="B315" s="75"/>
      <c r="C315" s="77"/>
      <c r="D315" s="11" t="s">
        <v>51</v>
      </c>
      <c r="E315" s="8"/>
      <c r="F315" s="2"/>
      <c r="G315" s="2"/>
      <c r="H315" s="2"/>
      <c r="I315" s="2"/>
      <c r="J315" s="2"/>
      <c r="K315" s="2"/>
      <c r="L315" s="2"/>
    </row>
    <row r="316" spans="1:12" ht="30" customHeight="1">
      <c r="A316" s="50"/>
      <c r="B316" s="75"/>
      <c r="C316" s="77"/>
      <c r="D316" s="11" t="s">
        <v>52</v>
      </c>
      <c r="E316" s="8"/>
      <c r="F316" s="2"/>
      <c r="G316" s="2"/>
      <c r="H316" s="2"/>
      <c r="I316" s="2"/>
      <c r="J316" s="2"/>
      <c r="K316" s="2"/>
      <c r="L316" s="2"/>
    </row>
    <row r="317" spans="1:12" ht="15">
      <c r="A317" s="49">
        <v>72</v>
      </c>
      <c r="B317" s="81" t="s">
        <v>26</v>
      </c>
      <c r="C317" s="77" t="s">
        <v>65</v>
      </c>
      <c r="D317" s="11" t="s">
        <v>45</v>
      </c>
      <c r="E317" s="8"/>
      <c r="F317" s="2">
        <f aca="true" t="shared" si="72" ref="F317:L317">+F318+F319+F320</f>
        <v>0</v>
      </c>
      <c r="G317" s="2">
        <f t="shared" si="72"/>
        <v>0</v>
      </c>
      <c r="H317" s="2">
        <f t="shared" si="72"/>
        <v>0</v>
      </c>
      <c r="I317" s="2">
        <f t="shared" si="72"/>
        <v>0</v>
      </c>
      <c r="J317" s="2">
        <f t="shared" si="72"/>
        <v>0</v>
      </c>
      <c r="K317" s="2">
        <f t="shared" si="72"/>
        <v>0</v>
      </c>
      <c r="L317" s="2">
        <f t="shared" si="72"/>
        <v>0</v>
      </c>
    </row>
    <row r="318" spans="1:12" ht="15">
      <c r="A318" s="50"/>
      <c r="B318" s="81"/>
      <c r="C318" s="77"/>
      <c r="D318" s="11" t="s">
        <v>50</v>
      </c>
      <c r="E318" s="8"/>
      <c r="F318" s="2"/>
      <c r="G318" s="2"/>
      <c r="H318" s="2"/>
      <c r="I318" s="2"/>
      <c r="J318" s="2"/>
      <c r="K318" s="2"/>
      <c r="L318" s="2"/>
    </row>
    <row r="319" spans="1:12" ht="15">
      <c r="A319" s="50"/>
      <c r="B319" s="81"/>
      <c r="C319" s="77"/>
      <c r="D319" s="11" t="s">
        <v>51</v>
      </c>
      <c r="E319" s="8"/>
      <c r="F319" s="2"/>
      <c r="G319" s="2"/>
      <c r="H319" s="2"/>
      <c r="I319" s="2"/>
      <c r="J319" s="2"/>
      <c r="K319" s="2"/>
      <c r="L319" s="2"/>
    </row>
    <row r="320" spans="1:12" ht="15">
      <c r="A320" s="50"/>
      <c r="B320" s="81"/>
      <c r="C320" s="77"/>
      <c r="D320" s="11" t="s">
        <v>52</v>
      </c>
      <c r="E320" s="8"/>
      <c r="F320" s="2"/>
      <c r="G320" s="2">
        <f aca="true" t="shared" si="73" ref="G320:L320">+G324</f>
        <v>0</v>
      </c>
      <c r="H320" s="2">
        <f t="shared" si="73"/>
        <v>0</v>
      </c>
      <c r="I320" s="2">
        <f t="shared" si="73"/>
        <v>0</v>
      </c>
      <c r="J320" s="2">
        <f t="shared" si="73"/>
        <v>0</v>
      </c>
      <c r="K320" s="2">
        <f t="shared" si="73"/>
        <v>0</v>
      </c>
      <c r="L320" s="2">
        <f t="shared" si="73"/>
        <v>0</v>
      </c>
    </row>
    <row r="321" spans="1:12" ht="23.25" customHeight="1">
      <c r="A321" s="49">
        <v>73</v>
      </c>
      <c r="B321" s="84" t="s">
        <v>25</v>
      </c>
      <c r="C321" s="77" t="s">
        <v>65</v>
      </c>
      <c r="D321" s="11" t="s">
        <v>45</v>
      </c>
      <c r="E321" s="8"/>
      <c r="F321" s="2">
        <f>+F322+F323+F324</f>
        <v>0</v>
      </c>
      <c r="G321" s="2">
        <f aca="true" t="shared" si="74" ref="G321:L321">+G322+G323+G324</f>
        <v>0</v>
      </c>
      <c r="H321" s="2">
        <f t="shared" si="74"/>
        <v>0</v>
      </c>
      <c r="I321" s="2">
        <f t="shared" si="74"/>
        <v>0</v>
      </c>
      <c r="J321" s="2">
        <f t="shared" si="74"/>
        <v>0</v>
      </c>
      <c r="K321" s="2">
        <f t="shared" si="74"/>
        <v>0</v>
      </c>
      <c r="L321" s="2">
        <f t="shared" si="74"/>
        <v>0</v>
      </c>
    </row>
    <row r="322" spans="1:12" ht="21.75" customHeight="1">
      <c r="A322" s="50"/>
      <c r="B322" s="75"/>
      <c r="C322" s="77"/>
      <c r="D322" s="11" t="s">
        <v>50</v>
      </c>
      <c r="E322" s="8"/>
      <c r="F322" s="2"/>
      <c r="G322" s="2"/>
      <c r="H322" s="2"/>
      <c r="I322" s="2"/>
      <c r="J322" s="2"/>
      <c r="K322" s="2"/>
      <c r="L322" s="2"/>
    </row>
    <row r="323" spans="1:12" ht="32.25" customHeight="1">
      <c r="A323" s="50"/>
      <c r="B323" s="75"/>
      <c r="C323" s="77"/>
      <c r="D323" s="11" t="s">
        <v>51</v>
      </c>
      <c r="E323" s="8"/>
      <c r="F323" s="2"/>
      <c r="G323" s="2"/>
      <c r="H323" s="2"/>
      <c r="I323" s="2"/>
      <c r="J323" s="2"/>
      <c r="K323" s="2"/>
      <c r="L323" s="2"/>
    </row>
    <row r="324" spans="1:12" ht="56.25" customHeight="1">
      <c r="A324" s="50"/>
      <c r="B324" s="75"/>
      <c r="C324" s="77"/>
      <c r="D324" s="11" t="s">
        <v>52</v>
      </c>
      <c r="E324" s="8"/>
      <c r="F324" s="2"/>
      <c r="G324" s="2"/>
      <c r="H324" s="2"/>
      <c r="I324" s="2"/>
      <c r="J324" s="2"/>
      <c r="K324" s="2"/>
      <c r="L324" s="2"/>
    </row>
    <row r="325" spans="1:12" ht="15">
      <c r="A325" s="49">
        <v>74</v>
      </c>
      <c r="B325" s="81" t="s">
        <v>153</v>
      </c>
      <c r="C325" s="77" t="s">
        <v>65</v>
      </c>
      <c r="D325" s="11" t="s">
        <v>45</v>
      </c>
      <c r="E325" s="8"/>
      <c r="F325" s="2">
        <f aca="true" t="shared" si="75" ref="F325:L325">+F326+F327+F328</f>
        <v>12400</v>
      </c>
      <c r="G325" s="2">
        <f t="shared" si="75"/>
        <v>0</v>
      </c>
      <c r="H325" s="2">
        <f t="shared" si="75"/>
        <v>0</v>
      </c>
      <c r="I325" s="2">
        <f t="shared" si="75"/>
        <v>0</v>
      </c>
      <c r="J325" s="2">
        <f t="shared" si="75"/>
        <v>0</v>
      </c>
      <c r="K325" s="2">
        <f t="shared" si="75"/>
        <v>0</v>
      </c>
      <c r="L325" s="2">
        <f t="shared" si="75"/>
        <v>0</v>
      </c>
    </row>
    <row r="326" spans="1:12" ht="15">
      <c r="A326" s="50"/>
      <c r="B326" s="81"/>
      <c r="C326" s="77"/>
      <c r="D326" s="11" t="s">
        <v>50</v>
      </c>
      <c r="E326" s="8"/>
      <c r="F326" s="12">
        <v>9208.2</v>
      </c>
      <c r="G326" s="2"/>
      <c r="H326" s="2"/>
      <c r="I326" s="2"/>
      <c r="J326" s="2"/>
      <c r="K326" s="2"/>
      <c r="L326" s="2"/>
    </row>
    <row r="327" spans="1:12" ht="15">
      <c r="A327" s="50"/>
      <c r="B327" s="81"/>
      <c r="C327" s="77"/>
      <c r="D327" s="11" t="s">
        <v>51</v>
      </c>
      <c r="E327" s="8"/>
      <c r="F327" s="12">
        <v>2447.8</v>
      </c>
      <c r="G327" s="2"/>
      <c r="H327" s="2"/>
      <c r="I327" s="2"/>
      <c r="J327" s="2"/>
      <c r="K327" s="2"/>
      <c r="L327" s="2"/>
    </row>
    <row r="328" spans="1:12" ht="48" customHeight="1">
      <c r="A328" s="50"/>
      <c r="B328" s="81"/>
      <c r="C328" s="77"/>
      <c r="D328" s="11" t="s">
        <v>52</v>
      </c>
      <c r="E328" s="8"/>
      <c r="F328" s="12">
        <v>744</v>
      </c>
      <c r="G328" s="2"/>
      <c r="H328" s="2"/>
      <c r="I328" s="2"/>
      <c r="J328" s="2"/>
      <c r="K328" s="2"/>
      <c r="L328" s="2"/>
    </row>
    <row r="329" spans="1:12" ht="29.25" customHeight="1">
      <c r="A329" s="50">
        <v>75</v>
      </c>
      <c r="B329" s="83" t="s">
        <v>154</v>
      </c>
      <c r="C329" s="77" t="s">
        <v>65</v>
      </c>
      <c r="D329" s="11" t="s">
        <v>45</v>
      </c>
      <c r="E329" s="8"/>
      <c r="F329" s="2">
        <f>+F325</f>
        <v>12400</v>
      </c>
      <c r="G329" s="2"/>
      <c r="H329" s="2"/>
      <c r="I329" s="2"/>
      <c r="J329" s="2"/>
      <c r="K329" s="2"/>
      <c r="L329" s="2"/>
    </row>
    <row r="330" spans="1:12" ht="24" customHeight="1">
      <c r="A330" s="50"/>
      <c r="B330" s="83"/>
      <c r="C330" s="77"/>
      <c r="D330" s="11" t="s">
        <v>50</v>
      </c>
      <c r="E330" s="8"/>
      <c r="F330" s="2">
        <f>+F326</f>
        <v>9208.2</v>
      </c>
      <c r="G330" s="2"/>
      <c r="H330" s="2"/>
      <c r="I330" s="2"/>
      <c r="J330" s="2"/>
      <c r="K330" s="2"/>
      <c r="L330" s="2"/>
    </row>
    <row r="331" spans="1:12" ht="22.5" customHeight="1">
      <c r="A331" s="50"/>
      <c r="B331" s="83"/>
      <c r="C331" s="77"/>
      <c r="D331" s="11" t="s">
        <v>51</v>
      </c>
      <c r="E331" s="8"/>
      <c r="F331" s="2">
        <f>+F327</f>
        <v>2447.8</v>
      </c>
      <c r="G331" s="2"/>
      <c r="H331" s="2"/>
      <c r="I331" s="2"/>
      <c r="J331" s="2"/>
      <c r="K331" s="2"/>
      <c r="L331" s="2"/>
    </row>
    <row r="332" spans="1:12" ht="24" customHeight="1">
      <c r="A332" s="51"/>
      <c r="B332" s="83"/>
      <c r="C332" s="77"/>
      <c r="D332" s="11" t="s">
        <v>52</v>
      </c>
      <c r="E332" s="8"/>
      <c r="F332" s="2">
        <f>+F328</f>
        <v>744</v>
      </c>
      <c r="G332" s="2"/>
      <c r="H332" s="2"/>
      <c r="I332" s="2"/>
      <c r="J332" s="2"/>
      <c r="K332" s="2"/>
      <c r="L332" s="2"/>
    </row>
    <row r="333" spans="1:12" ht="15">
      <c r="A333" s="49">
        <v>74</v>
      </c>
      <c r="B333" s="81" t="s">
        <v>158</v>
      </c>
      <c r="C333" s="77" t="s">
        <v>65</v>
      </c>
      <c r="D333" s="11" t="s">
        <v>45</v>
      </c>
      <c r="E333" s="8"/>
      <c r="F333" s="2">
        <f aca="true" t="shared" si="76" ref="F333:L333">+F334+F335+F336</f>
        <v>6341.8</v>
      </c>
      <c r="G333" s="2">
        <f t="shared" si="76"/>
        <v>0</v>
      </c>
      <c r="H333" s="2">
        <f t="shared" si="76"/>
        <v>0</v>
      </c>
      <c r="I333" s="2">
        <f t="shared" si="76"/>
        <v>0</v>
      </c>
      <c r="J333" s="2">
        <f t="shared" si="76"/>
        <v>0</v>
      </c>
      <c r="K333" s="2">
        <f t="shared" si="76"/>
        <v>0</v>
      </c>
      <c r="L333" s="2">
        <f t="shared" si="76"/>
        <v>0</v>
      </c>
    </row>
    <row r="334" spans="1:12" ht="15">
      <c r="A334" s="50"/>
      <c r="B334" s="81"/>
      <c r="C334" s="77"/>
      <c r="D334" s="11" t="s">
        <v>50</v>
      </c>
      <c r="E334" s="8"/>
      <c r="F334" s="12"/>
      <c r="G334" s="2"/>
      <c r="H334" s="2"/>
      <c r="I334" s="2"/>
      <c r="J334" s="2"/>
      <c r="K334" s="2"/>
      <c r="L334" s="2"/>
    </row>
    <row r="335" spans="1:12" ht="15">
      <c r="A335" s="50"/>
      <c r="B335" s="81"/>
      <c r="C335" s="77"/>
      <c r="D335" s="11" t="s">
        <v>51</v>
      </c>
      <c r="E335" s="8"/>
      <c r="F335" s="12"/>
      <c r="G335" s="2"/>
      <c r="H335" s="2"/>
      <c r="I335" s="2"/>
      <c r="J335" s="2"/>
      <c r="K335" s="2"/>
      <c r="L335" s="2"/>
    </row>
    <row r="336" spans="1:12" ht="48" customHeight="1">
      <c r="A336" s="50"/>
      <c r="B336" s="81"/>
      <c r="C336" s="77"/>
      <c r="D336" s="11" t="s">
        <v>52</v>
      </c>
      <c r="E336" s="8"/>
      <c r="F336" s="12">
        <f>+F340+F344+F352+F356+F348</f>
        <v>6341.8</v>
      </c>
      <c r="G336" s="12">
        <f>+G340+G344+G352+G356</f>
        <v>0</v>
      </c>
      <c r="H336" s="12">
        <f>+H340+H344+H352+H356</f>
        <v>0</v>
      </c>
      <c r="I336" s="2"/>
      <c r="J336" s="2"/>
      <c r="K336" s="2"/>
      <c r="L336" s="2"/>
    </row>
    <row r="337" spans="1:12" ht="25.5" customHeight="1">
      <c r="A337" s="72">
        <v>75</v>
      </c>
      <c r="B337" s="74" t="s">
        <v>183</v>
      </c>
      <c r="C337" s="77" t="s">
        <v>65</v>
      </c>
      <c r="D337" s="11" t="s">
        <v>45</v>
      </c>
      <c r="E337" s="8"/>
      <c r="F337" s="12">
        <f>+F338+F339+F340</f>
        <v>2508.4</v>
      </c>
      <c r="G337" s="12">
        <f>+G338+G339+G340</f>
        <v>0</v>
      </c>
      <c r="H337" s="12">
        <f>+H338+H339+H340</f>
        <v>0</v>
      </c>
      <c r="I337" s="2"/>
      <c r="J337" s="2"/>
      <c r="K337" s="2"/>
      <c r="L337" s="2"/>
    </row>
    <row r="338" spans="1:12" ht="22.5" customHeight="1">
      <c r="A338" s="72"/>
      <c r="B338" s="75"/>
      <c r="C338" s="77"/>
      <c r="D338" s="11" t="s">
        <v>50</v>
      </c>
      <c r="E338" s="8"/>
      <c r="F338" s="12"/>
      <c r="G338" s="12"/>
      <c r="H338" s="12"/>
      <c r="I338" s="2"/>
      <c r="J338" s="2"/>
      <c r="K338" s="2"/>
      <c r="L338" s="2"/>
    </row>
    <row r="339" spans="1:12" ht="21.75" customHeight="1">
      <c r="A339" s="72"/>
      <c r="B339" s="75"/>
      <c r="C339" s="77"/>
      <c r="D339" s="11" t="s">
        <v>51</v>
      </c>
      <c r="E339" s="8"/>
      <c r="F339" s="24"/>
      <c r="G339" s="24"/>
      <c r="H339" s="24"/>
      <c r="I339" s="2"/>
      <c r="J339" s="2"/>
      <c r="K339" s="2"/>
      <c r="L339" s="2"/>
    </row>
    <row r="340" spans="1:12" ht="30.75" customHeight="1">
      <c r="A340" s="73"/>
      <c r="B340" s="76"/>
      <c r="C340" s="77"/>
      <c r="D340" s="11" t="s">
        <v>52</v>
      </c>
      <c r="E340" s="8"/>
      <c r="F340" s="24">
        <v>2508.4</v>
      </c>
      <c r="G340" s="24">
        <v>0</v>
      </c>
      <c r="H340" s="24">
        <v>0</v>
      </c>
      <c r="I340" s="2"/>
      <c r="J340" s="2"/>
      <c r="K340" s="2"/>
      <c r="L340" s="2"/>
    </row>
    <row r="341" spans="1:12" ht="25.5" customHeight="1">
      <c r="A341" s="80">
        <v>76</v>
      </c>
      <c r="B341" s="37" t="s">
        <v>184</v>
      </c>
      <c r="C341" s="77" t="s">
        <v>65</v>
      </c>
      <c r="D341" s="11" t="s">
        <v>45</v>
      </c>
      <c r="E341" s="8"/>
      <c r="F341" s="12">
        <f>+F342+F343+F344</f>
        <v>1302.4</v>
      </c>
      <c r="G341" s="12">
        <f>+G342+G343+G344</f>
        <v>0</v>
      </c>
      <c r="H341" s="12">
        <f>+H342+H343+H344</f>
        <v>0</v>
      </c>
      <c r="I341" s="2"/>
      <c r="J341" s="2"/>
      <c r="K341" s="2"/>
      <c r="L341" s="2"/>
    </row>
    <row r="342" spans="1:12" ht="22.5" customHeight="1">
      <c r="A342" s="72"/>
      <c r="B342" s="38"/>
      <c r="C342" s="77"/>
      <c r="D342" s="11" t="s">
        <v>50</v>
      </c>
      <c r="E342" s="8"/>
      <c r="F342" s="12"/>
      <c r="G342" s="12"/>
      <c r="H342" s="12"/>
      <c r="I342" s="2"/>
      <c r="J342" s="2"/>
      <c r="K342" s="2"/>
      <c r="L342" s="2"/>
    </row>
    <row r="343" spans="1:12" ht="21.75" customHeight="1">
      <c r="A343" s="72"/>
      <c r="B343" s="38"/>
      <c r="C343" s="77"/>
      <c r="D343" s="11" t="s">
        <v>51</v>
      </c>
      <c r="E343" s="8"/>
      <c r="F343" s="24"/>
      <c r="G343" s="24"/>
      <c r="H343" s="24"/>
      <c r="I343" s="2"/>
      <c r="J343" s="2"/>
      <c r="K343" s="2"/>
      <c r="L343" s="2"/>
    </row>
    <row r="344" spans="1:12" ht="24" customHeight="1">
      <c r="A344" s="72"/>
      <c r="B344" s="38"/>
      <c r="C344" s="77"/>
      <c r="D344" s="11" t="s">
        <v>52</v>
      </c>
      <c r="E344" s="8"/>
      <c r="F344" s="24">
        <v>1302.4</v>
      </c>
      <c r="G344" s="24">
        <v>0</v>
      </c>
      <c r="H344" s="24">
        <v>0</v>
      </c>
      <c r="I344" s="2"/>
      <c r="J344" s="2"/>
      <c r="K344" s="2"/>
      <c r="L344" s="2"/>
    </row>
    <row r="345" spans="1:12" ht="25.5" customHeight="1">
      <c r="A345" s="72"/>
      <c r="B345" s="38"/>
      <c r="C345" s="77" t="s">
        <v>160</v>
      </c>
      <c r="D345" s="11" t="s">
        <v>45</v>
      </c>
      <c r="E345" s="8"/>
      <c r="F345" s="12">
        <f>+F346+F347+F348</f>
        <v>162.4</v>
      </c>
      <c r="G345" s="12">
        <f>+G346+G347+G348</f>
        <v>0</v>
      </c>
      <c r="H345" s="12">
        <f>+H346+H347+H348</f>
        <v>0</v>
      </c>
      <c r="I345" s="2"/>
      <c r="J345" s="2"/>
      <c r="K345" s="2"/>
      <c r="L345" s="2"/>
    </row>
    <row r="346" spans="1:12" ht="22.5" customHeight="1">
      <c r="A346" s="72"/>
      <c r="B346" s="38"/>
      <c r="C346" s="77"/>
      <c r="D346" s="11" t="s">
        <v>50</v>
      </c>
      <c r="E346" s="8"/>
      <c r="F346" s="12"/>
      <c r="G346" s="12"/>
      <c r="H346" s="12"/>
      <c r="I346" s="2"/>
      <c r="J346" s="2"/>
      <c r="K346" s="2"/>
      <c r="L346" s="2"/>
    </row>
    <row r="347" spans="1:12" ht="21.75" customHeight="1">
      <c r="A347" s="72"/>
      <c r="B347" s="38"/>
      <c r="C347" s="77"/>
      <c r="D347" s="11" t="s">
        <v>51</v>
      </c>
      <c r="E347" s="8"/>
      <c r="F347" s="24"/>
      <c r="G347" s="24"/>
      <c r="H347" s="24"/>
      <c r="I347" s="2"/>
      <c r="J347" s="2"/>
      <c r="K347" s="2"/>
      <c r="L347" s="2"/>
    </row>
    <row r="348" spans="1:12" ht="24" customHeight="1">
      <c r="A348" s="73"/>
      <c r="B348" s="45"/>
      <c r="C348" s="77"/>
      <c r="D348" s="11" t="s">
        <v>52</v>
      </c>
      <c r="E348" s="8"/>
      <c r="F348" s="24">
        <v>162.4</v>
      </c>
      <c r="G348" s="24">
        <v>0</v>
      </c>
      <c r="H348" s="24">
        <v>0</v>
      </c>
      <c r="I348" s="2"/>
      <c r="J348" s="2"/>
      <c r="K348" s="2"/>
      <c r="L348" s="2"/>
    </row>
    <row r="349" spans="1:12" ht="25.5" customHeight="1">
      <c r="A349" s="72">
        <v>77</v>
      </c>
      <c r="B349" s="74" t="s">
        <v>185</v>
      </c>
      <c r="C349" s="77" t="s">
        <v>65</v>
      </c>
      <c r="D349" s="11" t="s">
        <v>45</v>
      </c>
      <c r="E349" s="8"/>
      <c r="F349" s="12">
        <f>+F350+F351+F352</f>
        <v>95.3</v>
      </c>
      <c r="G349" s="12">
        <f>+G350+G351+G352</f>
        <v>0</v>
      </c>
      <c r="H349" s="12">
        <f>+H350+H351+H352</f>
        <v>0</v>
      </c>
      <c r="I349" s="2"/>
      <c r="J349" s="2"/>
      <c r="K349" s="2"/>
      <c r="L349" s="2"/>
    </row>
    <row r="350" spans="1:12" ht="22.5" customHeight="1">
      <c r="A350" s="72"/>
      <c r="B350" s="75"/>
      <c r="C350" s="77"/>
      <c r="D350" s="11" t="s">
        <v>50</v>
      </c>
      <c r="E350" s="8"/>
      <c r="F350" s="12"/>
      <c r="G350" s="12"/>
      <c r="H350" s="12"/>
      <c r="I350" s="2"/>
      <c r="J350" s="2"/>
      <c r="K350" s="2"/>
      <c r="L350" s="2"/>
    </row>
    <row r="351" spans="1:12" ht="21.75" customHeight="1">
      <c r="A351" s="72"/>
      <c r="B351" s="75"/>
      <c r="C351" s="77"/>
      <c r="D351" s="11" t="s">
        <v>51</v>
      </c>
      <c r="E351" s="8"/>
      <c r="F351" s="24"/>
      <c r="G351" s="24"/>
      <c r="H351" s="24"/>
      <c r="I351" s="2"/>
      <c r="J351" s="2"/>
      <c r="K351" s="2"/>
      <c r="L351" s="2"/>
    </row>
    <row r="352" spans="1:12" ht="24" customHeight="1">
      <c r="A352" s="73"/>
      <c r="B352" s="76"/>
      <c r="C352" s="77"/>
      <c r="D352" s="11" t="s">
        <v>52</v>
      </c>
      <c r="E352" s="8"/>
      <c r="F352" s="24">
        <v>95.3</v>
      </c>
      <c r="G352" s="24">
        <v>0</v>
      </c>
      <c r="H352" s="24">
        <v>0</v>
      </c>
      <c r="I352" s="2"/>
      <c r="J352" s="2"/>
      <c r="K352" s="2"/>
      <c r="L352" s="2"/>
    </row>
    <row r="353" spans="1:12" ht="27" customHeight="1">
      <c r="A353" s="72">
        <v>78</v>
      </c>
      <c r="B353" s="74" t="s">
        <v>186</v>
      </c>
      <c r="C353" s="77" t="s">
        <v>65</v>
      </c>
      <c r="D353" s="11" t="s">
        <v>45</v>
      </c>
      <c r="E353" s="8"/>
      <c r="F353" s="24">
        <f>+F356</f>
        <v>2273.3</v>
      </c>
      <c r="G353" s="24">
        <f>+G354+G355+G356</f>
        <v>0</v>
      </c>
      <c r="H353" s="24">
        <f>+H354+H355+H356</f>
        <v>0</v>
      </c>
      <c r="I353" s="2"/>
      <c r="J353" s="2"/>
      <c r="K353" s="2"/>
      <c r="L353" s="2"/>
    </row>
    <row r="354" spans="1:12" ht="27" customHeight="1">
      <c r="A354" s="72"/>
      <c r="B354" s="75"/>
      <c r="C354" s="77"/>
      <c r="D354" s="11" t="s">
        <v>50</v>
      </c>
      <c r="E354" s="8"/>
      <c r="F354" s="2"/>
      <c r="G354" s="12"/>
      <c r="H354" s="12"/>
      <c r="I354" s="2"/>
      <c r="J354" s="2"/>
      <c r="K354" s="2"/>
      <c r="L354" s="2"/>
    </row>
    <row r="355" spans="1:12" ht="27" customHeight="1">
      <c r="A355" s="72"/>
      <c r="B355" s="75"/>
      <c r="C355" s="77"/>
      <c r="D355" s="11" t="s">
        <v>51</v>
      </c>
      <c r="E355" s="8"/>
      <c r="F355" s="2"/>
      <c r="G355" s="12"/>
      <c r="H355" s="12"/>
      <c r="I355" s="2"/>
      <c r="J355" s="2"/>
      <c r="K355" s="2"/>
      <c r="L355" s="2"/>
    </row>
    <row r="356" spans="1:12" ht="30.75" customHeight="1">
      <c r="A356" s="73"/>
      <c r="B356" s="76"/>
      <c r="C356" s="77"/>
      <c r="D356" s="11" t="s">
        <v>52</v>
      </c>
      <c r="E356" s="8"/>
      <c r="F356" s="24">
        <v>2273.3</v>
      </c>
      <c r="G356" s="24"/>
      <c r="H356" s="24"/>
      <c r="I356" s="2"/>
      <c r="J356" s="2"/>
      <c r="K356" s="2"/>
      <c r="L356" s="2"/>
    </row>
    <row r="357" spans="1:12" ht="15">
      <c r="A357" s="82">
        <v>79</v>
      </c>
      <c r="B357" s="81" t="s">
        <v>118</v>
      </c>
      <c r="C357" s="77" t="s">
        <v>65</v>
      </c>
      <c r="D357" s="11" t="s">
        <v>45</v>
      </c>
      <c r="E357" s="8"/>
      <c r="F357" s="2">
        <f aca="true" t="shared" si="77" ref="F357:L360">+F361</f>
        <v>933.6</v>
      </c>
      <c r="G357" s="2">
        <f t="shared" si="77"/>
        <v>1526</v>
      </c>
      <c r="H357" s="2">
        <f t="shared" si="77"/>
        <v>1526</v>
      </c>
      <c r="I357" s="2">
        <f t="shared" si="77"/>
        <v>1478.3</v>
      </c>
      <c r="J357" s="2">
        <f t="shared" si="77"/>
        <v>1545.3</v>
      </c>
      <c r="K357" s="2">
        <f t="shared" si="77"/>
        <v>1545.3</v>
      </c>
      <c r="L357" s="2">
        <f t="shared" si="77"/>
        <v>1545.3</v>
      </c>
    </row>
    <row r="358" spans="1:12" ht="15">
      <c r="A358" s="82"/>
      <c r="B358" s="81"/>
      <c r="C358" s="77"/>
      <c r="D358" s="11" t="s">
        <v>50</v>
      </c>
      <c r="E358" s="8"/>
      <c r="F358" s="2">
        <f t="shared" si="77"/>
        <v>0</v>
      </c>
      <c r="G358" s="2">
        <f t="shared" si="77"/>
        <v>0</v>
      </c>
      <c r="H358" s="2">
        <f t="shared" si="77"/>
        <v>0</v>
      </c>
      <c r="I358" s="2">
        <f t="shared" si="77"/>
        <v>0</v>
      </c>
      <c r="J358" s="2">
        <f t="shared" si="77"/>
        <v>0</v>
      </c>
      <c r="K358" s="2">
        <f t="shared" si="77"/>
        <v>0</v>
      </c>
      <c r="L358" s="2">
        <f t="shared" si="77"/>
        <v>0</v>
      </c>
    </row>
    <row r="359" spans="1:12" ht="15">
      <c r="A359" s="82"/>
      <c r="B359" s="81"/>
      <c r="C359" s="77"/>
      <c r="D359" s="11" t="s">
        <v>51</v>
      </c>
      <c r="E359" s="8"/>
      <c r="F359" s="2">
        <f t="shared" si="77"/>
        <v>0</v>
      </c>
      <c r="G359" s="2">
        <f t="shared" si="77"/>
        <v>0</v>
      </c>
      <c r="H359" s="2">
        <f t="shared" si="77"/>
        <v>0</v>
      </c>
      <c r="I359" s="2">
        <f t="shared" si="77"/>
        <v>0</v>
      </c>
      <c r="J359" s="2">
        <f t="shared" si="77"/>
        <v>0</v>
      </c>
      <c r="K359" s="2">
        <f t="shared" si="77"/>
        <v>0</v>
      </c>
      <c r="L359" s="2">
        <f t="shared" si="77"/>
        <v>0</v>
      </c>
    </row>
    <row r="360" spans="1:12" ht="15">
      <c r="A360" s="82"/>
      <c r="B360" s="81"/>
      <c r="C360" s="77"/>
      <c r="D360" s="11" t="s">
        <v>52</v>
      </c>
      <c r="E360" s="8"/>
      <c r="F360" s="2">
        <f t="shared" si="77"/>
        <v>933.6</v>
      </c>
      <c r="G360" s="2">
        <f t="shared" si="77"/>
        <v>1526</v>
      </c>
      <c r="H360" s="2">
        <f t="shared" si="77"/>
        <v>1526</v>
      </c>
      <c r="I360" s="2">
        <f t="shared" si="77"/>
        <v>1478.3</v>
      </c>
      <c r="J360" s="2">
        <f t="shared" si="77"/>
        <v>1545.3</v>
      </c>
      <c r="K360" s="2">
        <f t="shared" si="77"/>
        <v>1545.3</v>
      </c>
      <c r="L360" s="2">
        <f t="shared" si="77"/>
        <v>1545.3</v>
      </c>
    </row>
    <row r="361" spans="1:12" ht="15">
      <c r="A361" s="82">
        <v>80</v>
      </c>
      <c r="B361" s="81" t="s">
        <v>67</v>
      </c>
      <c r="C361" s="77" t="s">
        <v>65</v>
      </c>
      <c r="D361" s="11" t="s">
        <v>45</v>
      </c>
      <c r="E361" s="8"/>
      <c r="F361" s="2">
        <f aca="true" t="shared" si="78" ref="F361:L364">+F365+F369</f>
        <v>933.6</v>
      </c>
      <c r="G361" s="2">
        <f t="shared" si="78"/>
        <v>1526</v>
      </c>
      <c r="H361" s="2">
        <f>+H364</f>
        <v>1526</v>
      </c>
      <c r="I361" s="2">
        <f>+I364</f>
        <v>1478.3</v>
      </c>
      <c r="J361" s="2">
        <f>+J364</f>
        <v>1545.3</v>
      </c>
      <c r="K361" s="2">
        <f>+K364</f>
        <v>1545.3</v>
      </c>
      <c r="L361" s="2">
        <f>+L364</f>
        <v>1545.3</v>
      </c>
    </row>
    <row r="362" spans="1:12" ht="15">
      <c r="A362" s="82"/>
      <c r="B362" s="81"/>
      <c r="C362" s="77"/>
      <c r="D362" s="11" t="s">
        <v>50</v>
      </c>
      <c r="E362" s="8"/>
      <c r="F362" s="2">
        <f t="shared" si="78"/>
        <v>0</v>
      </c>
      <c r="G362" s="2">
        <f t="shared" si="78"/>
        <v>0</v>
      </c>
      <c r="H362" s="2">
        <f t="shared" si="78"/>
        <v>0</v>
      </c>
      <c r="I362" s="2">
        <f t="shared" si="78"/>
        <v>0</v>
      </c>
      <c r="J362" s="2">
        <f t="shared" si="78"/>
        <v>0</v>
      </c>
      <c r="K362" s="2">
        <f t="shared" si="78"/>
        <v>0</v>
      </c>
      <c r="L362" s="2">
        <f t="shared" si="78"/>
        <v>0</v>
      </c>
    </row>
    <row r="363" spans="1:12" ht="15">
      <c r="A363" s="82"/>
      <c r="B363" s="81"/>
      <c r="C363" s="77"/>
      <c r="D363" s="11" t="s">
        <v>51</v>
      </c>
      <c r="E363" s="8"/>
      <c r="F363" s="2">
        <f t="shared" si="78"/>
        <v>0</v>
      </c>
      <c r="G363" s="2">
        <f t="shared" si="78"/>
        <v>0</v>
      </c>
      <c r="H363" s="2">
        <f t="shared" si="78"/>
        <v>0</v>
      </c>
      <c r="I363" s="2">
        <f t="shared" si="78"/>
        <v>0</v>
      </c>
      <c r="J363" s="2">
        <f t="shared" si="78"/>
        <v>0</v>
      </c>
      <c r="K363" s="2">
        <f t="shared" si="78"/>
        <v>0</v>
      </c>
      <c r="L363" s="2">
        <f t="shared" si="78"/>
        <v>0</v>
      </c>
    </row>
    <row r="364" spans="1:12" ht="15">
      <c r="A364" s="82"/>
      <c r="B364" s="81"/>
      <c r="C364" s="77"/>
      <c r="D364" s="11" t="s">
        <v>52</v>
      </c>
      <c r="E364" s="8"/>
      <c r="F364" s="2">
        <f t="shared" si="78"/>
        <v>933.6</v>
      </c>
      <c r="G364" s="2">
        <f t="shared" si="78"/>
        <v>1526</v>
      </c>
      <c r="H364" s="2">
        <f t="shared" si="78"/>
        <v>1526</v>
      </c>
      <c r="I364" s="2">
        <f t="shared" si="78"/>
        <v>1478.3</v>
      </c>
      <c r="J364" s="2">
        <f t="shared" si="78"/>
        <v>1545.3</v>
      </c>
      <c r="K364" s="2">
        <f t="shared" si="78"/>
        <v>1545.3</v>
      </c>
      <c r="L364" s="2">
        <f t="shared" si="78"/>
        <v>1545.3</v>
      </c>
    </row>
    <row r="365" spans="1:12" ht="15">
      <c r="A365" s="82">
        <v>81</v>
      </c>
      <c r="B365" s="81" t="s">
        <v>187</v>
      </c>
      <c r="C365" s="77" t="s">
        <v>65</v>
      </c>
      <c r="D365" s="11" t="s">
        <v>45</v>
      </c>
      <c r="E365" s="8"/>
      <c r="F365" s="2">
        <f aca="true" t="shared" si="79" ref="F365:L365">+F368</f>
        <v>46.2</v>
      </c>
      <c r="G365" s="2">
        <f t="shared" si="79"/>
        <v>46.2</v>
      </c>
      <c r="H365" s="2">
        <f t="shared" si="79"/>
        <v>46.2</v>
      </c>
      <c r="I365" s="2">
        <f t="shared" si="79"/>
        <v>0</v>
      </c>
      <c r="J365" s="2">
        <f t="shared" si="79"/>
        <v>46.1</v>
      </c>
      <c r="K365" s="2">
        <f t="shared" si="79"/>
        <v>46.1</v>
      </c>
      <c r="L365" s="2">
        <f t="shared" si="79"/>
        <v>46.1</v>
      </c>
    </row>
    <row r="366" spans="1:12" ht="15">
      <c r="A366" s="82"/>
      <c r="B366" s="81"/>
      <c r="C366" s="77"/>
      <c r="D366" s="11" t="s">
        <v>50</v>
      </c>
      <c r="E366" s="8"/>
      <c r="F366" s="2"/>
      <c r="G366" s="2"/>
      <c r="H366" s="2"/>
      <c r="I366" s="2"/>
      <c r="J366" s="2"/>
      <c r="K366" s="2"/>
      <c r="L366" s="2"/>
    </row>
    <row r="367" spans="1:12" ht="15">
      <c r="A367" s="82"/>
      <c r="B367" s="81"/>
      <c r="C367" s="77"/>
      <c r="D367" s="11" t="s">
        <v>51</v>
      </c>
      <c r="E367" s="8"/>
      <c r="F367" s="2"/>
      <c r="G367" s="2"/>
      <c r="H367" s="2"/>
      <c r="I367" s="2"/>
      <c r="J367" s="2"/>
      <c r="K367" s="2"/>
      <c r="L367" s="2"/>
    </row>
    <row r="368" spans="1:12" ht="15">
      <c r="A368" s="82"/>
      <c r="B368" s="81"/>
      <c r="C368" s="77"/>
      <c r="D368" s="11" t="s">
        <v>52</v>
      </c>
      <c r="E368" s="8"/>
      <c r="F368" s="24">
        <v>46.2</v>
      </c>
      <c r="G368" s="24">
        <v>46.2</v>
      </c>
      <c r="H368" s="24">
        <v>46.2</v>
      </c>
      <c r="I368" s="2">
        <v>0</v>
      </c>
      <c r="J368" s="2">
        <v>46.1</v>
      </c>
      <c r="K368" s="2">
        <v>46.1</v>
      </c>
      <c r="L368" s="2">
        <v>46.1</v>
      </c>
    </row>
    <row r="369" spans="1:12" ht="15">
      <c r="A369" s="82">
        <v>82</v>
      </c>
      <c r="B369" s="81" t="s">
        <v>188</v>
      </c>
      <c r="C369" s="77" t="s">
        <v>65</v>
      </c>
      <c r="D369" s="11" t="s">
        <v>45</v>
      </c>
      <c r="E369" s="8"/>
      <c r="F369" s="2">
        <f aca="true" t="shared" si="80" ref="F369:L369">+F372</f>
        <v>887.4</v>
      </c>
      <c r="G369" s="2">
        <f t="shared" si="80"/>
        <v>1479.8</v>
      </c>
      <c r="H369" s="2">
        <f t="shared" si="80"/>
        <v>1479.8</v>
      </c>
      <c r="I369" s="2">
        <f t="shared" si="80"/>
        <v>1478.3</v>
      </c>
      <c r="J369" s="2">
        <f t="shared" si="80"/>
        <v>1499.2</v>
      </c>
      <c r="K369" s="2">
        <f t="shared" si="80"/>
        <v>1499.2</v>
      </c>
      <c r="L369" s="2">
        <f t="shared" si="80"/>
        <v>1499.2</v>
      </c>
    </row>
    <row r="370" spans="1:12" ht="15">
      <c r="A370" s="82"/>
      <c r="B370" s="81"/>
      <c r="C370" s="77"/>
      <c r="D370" s="11" t="s">
        <v>50</v>
      </c>
      <c r="E370" s="8"/>
      <c r="F370" s="2"/>
      <c r="G370" s="2"/>
      <c r="H370" s="2"/>
      <c r="I370" s="2"/>
      <c r="J370" s="2"/>
      <c r="K370" s="2"/>
      <c r="L370" s="2"/>
    </row>
    <row r="371" spans="1:12" ht="15">
      <c r="A371" s="82"/>
      <c r="B371" s="81"/>
      <c r="C371" s="77"/>
      <c r="D371" s="11" t="s">
        <v>51</v>
      </c>
      <c r="E371" s="8"/>
      <c r="F371" s="2"/>
      <c r="G371" s="2"/>
      <c r="H371" s="2"/>
      <c r="I371" s="2"/>
      <c r="J371" s="2"/>
      <c r="K371" s="2"/>
      <c r="L371" s="2"/>
    </row>
    <row r="372" spans="1:12" ht="15">
      <c r="A372" s="82"/>
      <c r="B372" s="81"/>
      <c r="C372" s="77"/>
      <c r="D372" s="11" t="s">
        <v>52</v>
      </c>
      <c r="E372" s="8"/>
      <c r="F372" s="24">
        <v>887.4</v>
      </c>
      <c r="G372" s="24">
        <v>1479.8</v>
      </c>
      <c r="H372" s="24">
        <v>1479.8</v>
      </c>
      <c r="I372" s="2">
        <v>1478.3</v>
      </c>
      <c r="J372" s="2">
        <v>1499.2</v>
      </c>
      <c r="K372" s="2">
        <v>1499.2</v>
      </c>
      <c r="L372" s="2">
        <v>1499.2</v>
      </c>
    </row>
    <row r="373" spans="1:12" ht="15">
      <c r="A373" s="82">
        <v>83</v>
      </c>
      <c r="B373" s="81" t="s">
        <v>119</v>
      </c>
      <c r="C373" s="77" t="s">
        <v>65</v>
      </c>
      <c r="D373" s="11" t="s">
        <v>45</v>
      </c>
      <c r="E373" s="8"/>
      <c r="F373" s="2">
        <f aca="true" t="shared" si="81" ref="F373:L376">+F377</f>
        <v>2137.4999999999995</v>
      </c>
      <c r="G373" s="2">
        <f t="shared" si="81"/>
        <v>2027.8</v>
      </c>
      <c r="H373" s="2">
        <f t="shared" si="81"/>
        <v>2027.8</v>
      </c>
      <c r="I373" s="2">
        <f t="shared" si="81"/>
        <v>1003.3</v>
      </c>
      <c r="J373" s="2">
        <f t="shared" si="81"/>
        <v>943.6000000000001</v>
      </c>
      <c r="K373" s="2">
        <f t="shared" si="81"/>
        <v>944.4000000000001</v>
      </c>
      <c r="L373" s="2">
        <f t="shared" si="81"/>
        <v>944.4</v>
      </c>
    </row>
    <row r="374" spans="1:12" ht="15">
      <c r="A374" s="82"/>
      <c r="B374" s="81"/>
      <c r="C374" s="77"/>
      <c r="D374" s="11" t="s">
        <v>50</v>
      </c>
      <c r="E374" s="8"/>
      <c r="F374" s="2">
        <f t="shared" si="81"/>
        <v>0</v>
      </c>
      <c r="G374" s="2">
        <f t="shared" si="81"/>
        <v>0</v>
      </c>
      <c r="H374" s="2">
        <f t="shared" si="81"/>
        <v>0</v>
      </c>
      <c r="I374" s="2">
        <f t="shared" si="81"/>
        <v>0</v>
      </c>
      <c r="J374" s="2">
        <f t="shared" si="81"/>
        <v>0</v>
      </c>
      <c r="K374" s="2">
        <f t="shared" si="81"/>
        <v>0</v>
      </c>
      <c r="L374" s="2">
        <f t="shared" si="81"/>
        <v>0</v>
      </c>
    </row>
    <row r="375" spans="1:12" ht="15">
      <c r="A375" s="82"/>
      <c r="B375" s="81"/>
      <c r="C375" s="77"/>
      <c r="D375" s="11" t="s">
        <v>51</v>
      </c>
      <c r="E375" s="8"/>
      <c r="F375" s="2">
        <f t="shared" si="81"/>
        <v>1551.5</v>
      </c>
      <c r="G375" s="2">
        <f t="shared" si="81"/>
        <v>1551.5</v>
      </c>
      <c r="H375" s="2">
        <f t="shared" si="81"/>
        <v>1551.5</v>
      </c>
      <c r="I375" s="2">
        <f t="shared" si="81"/>
        <v>0</v>
      </c>
      <c r="J375" s="2">
        <f t="shared" si="81"/>
        <v>0</v>
      </c>
      <c r="K375" s="2">
        <f t="shared" si="81"/>
        <v>0</v>
      </c>
      <c r="L375" s="2">
        <f t="shared" si="81"/>
        <v>0</v>
      </c>
    </row>
    <row r="376" spans="1:12" ht="15">
      <c r="A376" s="82"/>
      <c r="B376" s="81"/>
      <c r="C376" s="77"/>
      <c r="D376" s="11" t="s">
        <v>52</v>
      </c>
      <c r="E376" s="8"/>
      <c r="F376" s="2">
        <f t="shared" si="81"/>
        <v>586</v>
      </c>
      <c r="G376" s="2">
        <f t="shared" si="81"/>
        <v>476.29999999999995</v>
      </c>
      <c r="H376" s="2">
        <f t="shared" si="81"/>
        <v>476.29999999999995</v>
      </c>
      <c r="I376" s="2">
        <f t="shared" si="81"/>
        <v>1003.3</v>
      </c>
      <c r="J376" s="2">
        <f t="shared" si="81"/>
        <v>943.6000000000001</v>
      </c>
      <c r="K376" s="2">
        <f t="shared" si="81"/>
        <v>944.4000000000001</v>
      </c>
      <c r="L376" s="2">
        <f t="shared" si="81"/>
        <v>944.4</v>
      </c>
    </row>
    <row r="377" spans="1:12" ht="15">
      <c r="A377" s="82">
        <v>84</v>
      </c>
      <c r="B377" s="81" t="s">
        <v>189</v>
      </c>
      <c r="C377" s="77" t="s">
        <v>65</v>
      </c>
      <c r="D377" s="11" t="s">
        <v>45</v>
      </c>
      <c r="E377" s="8"/>
      <c r="F377" s="2">
        <f>+F381+F385+F389+0.1</f>
        <v>2137.4999999999995</v>
      </c>
      <c r="G377" s="2">
        <f aca="true" t="shared" si="82" ref="F377:L380">+G381+G385+G389</f>
        <v>2027.8</v>
      </c>
      <c r="H377" s="2">
        <f t="shared" si="82"/>
        <v>2027.8</v>
      </c>
      <c r="I377" s="2">
        <f t="shared" si="82"/>
        <v>1003.3</v>
      </c>
      <c r="J377" s="2">
        <f t="shared" si="82"/>
        <v>943.6000000000001</v>
      </c>
      <c r="K377" s="2">
        <f t="shared" si="82"/>
        <v>944.4000000000001</v>
      </c>
      <c r="L377" s="2">
        <f t="shared" si="82"/>
        <v>944.4</v>
      </c>
    </row>
    <row r="378" spans="1:12" ht="15">
      <c r="A378" s="82"/>
      <c r="B378" s="81"/>
      <c r="C378" s="77"/>
      <c r="D378" s="11" t="s">
        <v>50</v>
      </c>
      <c r="E378" s="8"/>
      <c r="F378" s="2">
        <f t="shared" si="82"/>
        <v>0</v>
      </c>
      <c r="G378" s="2">
        <f t="shared" si="82"/>
        <v>0</v>
      </c>
      <c r="H378" s="2">
        <f t="shared" si="82"/>
        <v>0</v>
      </c>
      <c r="I378" s="2">
        <f t="shared" si="82"/>
        <v>0</v>
      </c>
      <c r="J378" s="2">
        <f t="shared" si="82"/>
        <v>0</v>
      </c>
      <c r="K378" s="2">
        <f t="shared" si="82"/>
        <v>0</v>
      </c>
      <c r="L378" s="2">
        <f t="shared" si="82"/>
        <v>0</v>
      </c>
    </row>
    <row r="379" spans="1:12" ht="15">
      <c r="A379" s="82"/>
      <c r="B379" s="81"/>
      <c r="C379" s="77"/>
      <c r="D379" s="11" t="s">
        <v>51</v>
      </c>
      <c r="E379" s="8"/>
      <c r="F379" s="2">
        <f t="shared" si="82"/>
        <v>1551.5</v>
      </c>
      <c r="G379" s="2">
        <f t="shared" si="82"/>
        <v>1551.5</v>
      </c>
      <c r="H379" s="2">
        <f t="shared" si="82"/>
        <v>1551.5</v>
      </c>
      <c r="I379" s="2">
        <f t="shared" si="82"/>
        <v>0</v>
      </c>
      <c r="J379" s="2">
        <f t="shared" si="82"/>
        <v>0</v>
      </c>
      <c r="K379" s="2">
        <f t="shared" si="82"/>
        <v>0</v>
      </c>
      <c r="L379" s="2">
        <f t="shared" si="82"/>
        <v>0</v>
      </c>
    </row>
    <row r="380" spans="1:12" ht="15">
      <c r="A380" s="82"/>
      <c r="B380" s="81"/>
      <c r="C380" s="77"/>
      <c r="D380" s="11" t="s">
        <v>52</v>
      </c>
      <c r="E380" s="8"/>
      <c r="F380" s="2">
        <f>+F384+F388+F392+0.1</f>
        <v>586</v>
      </c>
      <c r="G380" s="2">
        <f t="shared" si="82"/>
        <v>476.29999999999995</v>
      </c>
      <c r="H380" s="2">
        <f t="shared" si="82"/>
        <v>476.29999999999995</v>
      </c>
      <c r="I380" s="2">
        <f t="shared" si="82"/>
        <v>1003.3</v>
      </c>
      <c r="J380" s="2">
        <f t="shared" si="82"/>
        <v>943.6000000000001</v>
      </c>
      <c r="K380" s="2">
        <f t="shared" si="82"/>
        <v>944.4000000000001</v>
      </c>
      <c r="L380" s="2">
        <f t="shared" si="82"/>
        <v>944.4</v>
      </c>
    </row>
    <row r="381" spans="1:12" ht="15">
      <c r="A381" s="82">
        <v>85</v>
      </c>
      <c r="B381" s="81" t="s">
        <v>190</v>
      </c>
      <c r="C381" s="77" t="s">
        <v>65</v>
      </c>
      <c r="D381" s="11" t="s">
        <v>45</v>
      </c>
      <c r="E381" s="8"/>
      <c r="F381" s="2">
        <f aca="true" t="shared" si="83" ref="F381:L381">+F384</f>
        <v>255.6</v>
      </c>
      <c r="G381" s="2">
        <f t="shared" si="83"/>
        <v>205</v>
      </c>
      <c r="H381" s="2">
        <f t="shared" si="83"/>
        <v>205</v>
      </c>
      <c r="I381" s="2">
        <f t="shared" si="83"/>
        <v>205</v>
      </c>
      <c r="J381" s="2">
        <f t="shared" si="83"/>
        <v>205</v>
      </c>
      <c r="K381" s="2">
        <f t="shared" si="83"/>
        <v>205</v>
      </c>
      <c r="L381" s="2">
        <f t="shared" si="83"/>
        <v>205</v>
      </c>
    </row>
    <row r="382" spans="1:12" ht="15">
      <c r="A382" s="82"/>
      <c r="B382" s="81"/>
      <c r="C382" s="77"/>
      <c r="D382" s="11" t="s">
        <v>50</v>
      </c>
      <c r="E382" s="8"/>
      <c r="F382" s="2"/>
      <c r="G382" s="2"/>
      <c r="H382" s="2"/>
      <c r="I382" s="2"/>
      <c r="J382" s="2"/>
      <c r="K382" s="2"/>
      <c r="L382" s="2"/>
    </row>
    <row r="383" spans="1:12" ht="15">
      <c r="A383" s="82"/>
      <c r="B383" s="81"/>
      <c r="C383" s="77"/>
      <c r="D383" s="11" t="s">
        <v>51</v>
      </c>
      <c r="E383" s="8"/>
      <c r="F383" s="2"/>
      <c r="G383" s="2"/>
      <c r="H383" s="2"/>
      <c r="I383" s="2"/>
      <c r="J383" s="2"/>
      <c r="K383" s="2"/>
      <c r="L383" s="2"/>
    </row>
    <row r="384" spans="1:12" ht="15">
      <c r="A384" s="82"/>
      <c r="B384" s="81"/>
      <c r="C384" s="77"/>
      <c r="D384" s="11" t="s">
        <v>52</v>
      </c>
      <c r="E384" s="8"/>
      <c r="F384" s="24">
        <v>255.6</v>
      </c>
      <c r="G384" s="24">
        <v>205</v>
      </c>
      <c r="H384" s="24">
        <v>205</v>
      </c>
      <c r="I384" s="2">
        <v>205</v>
      </c>
      <c r="J384" s="2">
        <v>205</v>
      </c>
      <c r="K384" s="2">
        <v>205</v>
      </c>
      <c r="L384" s="2">
        <v>205</v>
      </c>
    </row>
    <row r="385" spans="1:12" ht="18" customHeight="1">
      <c r="A385" s="82">
        <v>86</v>
      </c>
      <c r="B385" s="81" t="s">
        <v>191</v>
      </c>
      <c r="C385" s="77" t="s">
        <v>65</v>
      </c>
      <c r="D385" s="11" t="s">
        <v>45</v>
      </c>
      <c r="E385" s="8"/>
      <c r="F385" s="2">
        <f aca="true" t="shared" si="84" ref="F385:L385">+F388</f>
        <v>231.2</v>
      </c>
      <c r="G385" s="2">
        <f t="shared" si="84"/>
        <v>172.2</v>
      </c>
      <c r="H385" s="2">
        <f t="shared" si="84"/>
        <v>172.2</v>
      </c>
      <c r="I385" s="2">
        <f t="shared" si="84"/>
        <v>699.1999999999999</v>
      </c>
      <c r="J385" s="2">
        <f t="shared" si="84"/>
        <v>639.5000000000001</v>
      </c>
      <c r="K385" s="2">
        <f t="shared" si="84"/>
        <v>640.3000000000001</v>
      </c>
      <c r="L385" s="2">
        <f t="shared" si="84"/>
        <v>640.3</v>
      </c>
    </row>
    <row r="386" spans="1:12" ht="24" customHeight="1">
      <c r="A386" s="82"/>
      <c r="B386" s="81"/>
      <c r="C386" s="77"/>
      <c r="D386" s="11" t="s">
        <v>50</v>
      </c>
      <c r="E386" s="8"/>
      <c r="F386" s="2"/>
      <c r="G386" s="2"/>
      <c r="H386" s="2"/>
      <c r="I386" s="2"/>
      <c r="J386" s="2"/>
      <c r="K386" s="2"/>
      <c r="L386" s="2"/>
    </row>
    <row r="387" spans="1:12" ht="17.25" customHeight="1">
      <c r="A387" s="82"/>
      <c r="B387" s="81"/>
      <c r="C387" s="77"/>
      <c r="D387" s="11" t="s">
        <v>51</v>
      </c>
      <c r="E387" s="8"/>
      <c r="F387" s="2"/>
      <c r="G387" s="2"/>
      <c r="H387" s="2"/>
      <c r="I387" s="2"/>
      <c r="J387" s="2"/>
      <c r="K387" s="2"/>
      <c r="L387" s="2"/>
    </row>
    <row r="388" spans="1:12" ht="27" customHeight="1">
      <c r="A388" s="82"/>
      <c r="B388" s="81"/>
      <c r="C388" s="77"/>
      <c r="D388" s="11" t="s">
        <v>52</v>
      </c>
      <c r="E388" s="8"/>
      <c r="F388" s="24">
        <v>231.2</v>
      </c>
      <c r="G388" s="24">
        <v>172.2</v>
      </c>
      <c r="H388" s="24">
        <v>172.2</v>
      </c>
      <c r="I388" s="2">
        <f>747.4+156-156.8-47.4</f>
        <v>699.1999999999999</v>
      </c>
      <c r="J388" s="2">
        <f>687.7-156.8-47.4+156</f>
        <v>639.5000000000001</v>
      </c>
      <c r="K388" s="2">
        <f>688.5-156.8-47.4+156</f>
        <v>640.3000000000001</v>
      </c>
      <c r="L388" s="2">
        <v>640.3</v>
      </c>
    </row>
    <row r="389" spans="1:12" ht="15">
      <c r="A389" s="82">
        <v>87</v>
      </c>
      <c r="B389" s="81" t="s">
        <v>192</v>
      </c>
      <c r="C389" s="77" t="s">
        <v>65</v>
      </c>
      <c r="D389" s="11" t="s">
        <v>45</v>
      </c>
      <c r="E389" s="8"/>
      <c r="F389" s="2">
        <f aca="true" t="shared" si="85" ref="F389:L389">+F391+F392</f>
        <v>1650.6</v>
      </c>
      <c r="G389" s="2">
        <f t="shared" si="85"/>
        <v>1650.6</v>
      </c>
      <c r="H389" s="2">
        <f t="shared" si="85"/>
        <v>1650.6</v>
      </c>
      <c r="I389" s="2">
        <f t="shared" si="85"/>
        <v>99.1</v>
      </c>
      <c r="J389" s="2">
        <f t="shared" si="85"/>
        <v>99.1</v>
      </c>
      <c r="K389" s="2">
        <f t="shared" si="85"/>
        <v>99.1</v>
      </c>
      <c r="L389" s="2">
        <f t="shared" si="85"/>
        <v>99.1</v>
      </c>
    </row>
    <row r="390" spans="1:12" ht="15">
      <c r="A390" s="82"/>
      <c r="B390" s="81"/>
      <c r="C390" s="77"/>
      <c r="D390" s="11" t="s">
        <v>50</v>
      </c>
      <c r="E390" s="8"/>
      <c r="F390" s="2"/>
      <c r="G390" s="2"/>
      <c r="H390" s="2"/>
      <c r="I390" s="2"/>
      <c r="J390" s="2"/>
      <c r="K390" s="2"/>
      <c r="L390" s="2"/>
    </row>
    <row r="391" spans="1:12" ht="15">
      <c r="A391" s="82"/>
      <c r="B391" s="81"/>
      <c r="C391" s="77"/>
      <c r="D391" s="11" t="s">
        <v>51</v>
      </c>
      <c r="E391" s="8"/>
      <c r="F391" s="12">
        <v>1551.5</v>
      </c>
      <c r="G391" s="12">
        <v>1551.5</v>
      </c>
      <c r="H391" s="12">
        <v>1551.5</v>
      </c>
      <c r="I391" s="2"/>
      <c r="J391" s="2"/>
      <c r="K391" s="2"/>
      <c r="L391" s="2"/>
    </row>
    <row r="392" spans="1:12" ht="15">
      <c r="A392" s="82"/>
      <c r="B392" s="81"/>
      <c r="C392" s="77"/>
      <c r="D392" s="11" t="s">
        <v>52</v>
      </c>
      <c r="E392" s="8"/>
      <c r="F392" s="12">
        <v>99.1</v>
      </c>
      <c r="G392" s="12">
        <v>99.1</v>
      </c>
      <c r="H392" s="12">
        <v>99.1</v>
      </c>
      <c r="I392" s="2">
        <v>99.1</v>
      </c>
      <c r="J392" s="2">
        <v>99.1</v>
      </c>
      <c r="K392" s="2">
        <v>99.1</v>
      </c>
      <c r="L392" s="2">
        <v>99.1</v>
      </c>
    </row>
    <row r="393" spans="1:12" ht="15">
      <c r="A393" s="82">
        <v>88</v>
      </c>
      <c r="B393" s="81" t="s">
        <v>161</v>
      </c>
      <c r="C393" s="77" t="s">
        <v>65</v>
      </c>
      <c r="D393" s="11" t="s">
        <v>45</v>
      </c>
      <c r="E393" s="8"/>
      <c r="F393" s="2">
        <f>+F394+F395+F396</f>
        <v>30029</v>
      </c>
      <c r="G393" s="2">
        <f aca="true" t="shared" si="86" ref="G393:L393">+G394+G395+G396</f>
        <v>27472.699999999997</v>
      </c>
      <c r="H393" s="2">
        <f t="shared" si="86"/>
        <v>27720.7</v>
      </c>
      <c r="I393" s="2">
        <f t="shared" si="86"/>
        <v>29397.9</v>
      </c>
      <c r="J393" s="2">
        <f t="shared" si="86"/>
        <v>30928.100000000002</v>
      </c>
      <c r="K393" s="2">
        <f t="shared" si="86"/>
        <v>31378</v>
      </c>
      <c r="L393" s="2">
        <f t="shared" si="86"/>
        <v>31378</v>
      </c>
    </row>
    <row r="394" spans="1:12" ht="15">
      <c r="A394" s="82"/>
      <c r="B394" s="81"/>
      <c r="C394" s="77"/>
      <c r="D394" s="11" t="s">
        <v>50</v>
      </c>
      <c r="E394" s="8"/>
      <c r="F394" s="2">
        <f aca="true" t="shared" si="87" ref="F394:L396">+F398</f>
        <v>0</v>
      </c>
      <c r="G394" s="2">
        <f t="shared" si="87"/>
        <v>0</v>
      </c>
      <c r="H394" s="2">
        <f t="shared" si="87"/>
        <v>0</v>
      </c>
      <c r="I394" s="2">
        <f t="shared" si="87"/>
        <v>0</v>
      </c>
      <c r="J394" s="2">
        <f t="shared" si="87"/>
        <v>0</v>
      </c>
      <c r="K394" s="2">
        <f t="shared" si="87"/>
        <v>0</v>
      </c>
      <c r="L394" s="2">
        <f t="shared" si="87"/>
        <v>0</v>
      </c>
    </row>
    <row r="395" spans="1:12" ht="15">
      <c r="A395" s="82"/>
      <c r="B395" s="81"/>
      <c r="C395" s="77"/>
      <c r="D395" s="11" t="s">
        <v>51</v>
      </c>
      <c r="E395" s="8"/>
      <c r="F395" s="2">
        <f t="shared" si="87"/>
        <v>0</v>
      </c>
      <c r="G395" s="2">
        <f t="shared" si="87"/>
        <v>0</v>
      </c>
      <c r="H395" s="2">
        <f t="shared" si="87"/>
        <v>0</v>
      </c>
      <c r="I395" s="2">
        <f t="shared" si="87"/>
        <v>0</v>
      </c>
      <c r="J395" s="2">
        <f t="shared" si="87"/>
        <v>0</v>
      </c>
      <c r="K395" s="2">
        <f t="shared" si="87"/>
        <v>0</v>
      </c>
      <c r="L395" s="2">
        <f t="shared" si="87"/>
        <v>0</v>
      </c>
    </row>
    <row r="396" spans="1:12" ht="15">
      <c r="A396" s="82"/>
      <c r="B396" s="81"/>
      <c r="C396" s="77"/>
      <c r="D396" s="11" t="s">
        <v>52</v>
      </c>
      <c r="E396" s="8"/>
      <c r="F396" s="2">
        <f t="shared" si="87"/>
        <v>30029</v>
      </c>
      <c r="G396" s="2">
        <f t="shared" si="87"/>
        <v>27472.699999999997</v>
      </c>
      <c r="H396" s="2">
        <f t="shared" si="87"/>
        <v>27720.7</v>
      </c>
      <c r="I396" s="2">
        <f t="shared" si="87"/>
        <v>29397.9</v>
      </c>
      <c r="J396" s="2">
        <f t="shared" si="87"/>
        <v>30928.100000000002</v>
      </c>
      <c r="K396" s="2">
        <f t="shared" si="87"/>
        <v>31378</v>
      </c>
      <c r="L396" s="2">
        <f t="shared" si="87"/>
        <v>31378</v>
      </c>
    </row>
    <row r="397" spans="1:12" ht="15">
      <c r="A397" s="82">
        <v>89</v>
      </c>
      <c r="B397" s="81" t="s">
        <v>68</v>
      </c>
      <c r="C397" s="77" t="s">
        <v>65</v>
      </c>
      <c r="D397" s="11" t="s">
        <v>45</v>
      </c>
      <c r="E397" s="8"/>
      <c r="F397" s="2">
        <f>+F398+F399+F400</f>
        <v>30029</v>
      </c>
      <c r="G397" s="2">
        <f aca="true" t="shared" si="88" ref="G397:L397">+G398+G399+G400</f>
        <v>27472.699999999997</v>
      </c>
      <c r="H397" s="2">
        <f t="shared" si="88"/>
        <v>27720.7</v>
      </c>
      <c r="I397" s="2">
        <f t="shared" si="88"/>
        <v>29397.9</v>
      </c>
      <c r="J397" s="2">
        <f t="shared" si="88"/>
        <v>30928.100000000002</v>
      </c>
      <c r="K397" s="2">
        <f t="shared" si="88"/>
        <v>31378</v>
      </c>
      <c r="L397" s="2">
        <f t="shared" si="88"/>
        <v>31378</v>
      </c>
    </row>
    <row r="398" spans="1:12" ht="15">
      <c r="A398" s="82"/>
      <c r="B398" s="81"/>
      <c r="C398" s="77"/>
      <c r="D398" s="11" t="s">
        <v>50</v>
      </c>
      <c r="E398" s="8"/>
      <c r="F398" s="2">
        <f aca="true" t="shared" si="89" ref="F398:L398">+F402+F406+F410</f>
        <v>0</v>
      </c>
      <c r="G398" s="2">
        <f t="shared" si="89"/>
        <v>0</v>
      </c>
      <c r="H398" s="2">
        <f t="shared" si="89"/>
        <v>0</v>
      </c>
      <c r="I398" s="2">
        <f t="shared" si="89"/>
        <v>0</v>
      </c>
      <c r="J398" s="2">
        <f t="shared" si="89"/>
        <v>0</v>
      </c>
      <c r="K398" s="2">
        <f t="shared" si="89"/>
        <v>0</v>
      </c>
      <c r="L398" s="2">
        <f t="shared" si="89"/>
        <v>0</v>
      </c>
    </row>
    <row r="399" spans="1:12" ht="15">
      <c r="A399" s="82"/>
      <c r="B399" s="81"/>
      <c r="C399" s="77"/>
      <c r="D399" s="11" t="s">
        <v>51</v>
      </c>
      <c r="E399" s="8"/>
      <c r="F399" s="2">
        <f aca="true" t="shared" si="90" ref="F399:L399">+F403+F407+F411+F416</f>
        <v>0</v>
      </c>
      <c r="G399" s="2">
        <f t="shared" si="90"/>
        <v>0</v>
      </c>
      <c r="H399" s="2">
        <f t="shared" si="90"/>
        <v>0</v>
      </c>
      <c r="I399" s="2">
        <f t="shared" si="90"/>
        <v>0</v>
      </c>
      <c r="J399" s="2">
        <f t="shared" si="90"/>
        <v>0</v>
      </c>
      <c r="K399" s="2">
        <f t="shared" si="90"/>
        <v>0</v>
      </c>
      <c r="L399" s="2">
        <f t="shared" si="90"/>
        <v>0</v>
      </c>
    </row>
    <row r="400" spans="1:12" ht="15">
      <c r="A400" s="82"/>
      <c r="B400" s="81"/>
      <c r="C400" s="77"/>
      <c r="D400" s="11" t="s">
        <v>52</v>
      </c>
      <c r="E400" s="8"/>
      <c r="F400" s="2">
        <f>+F404+F408+F412+F425+F429</f>
        <v>30029</v>
      </c>
      <c r="G400" s="2">
        <f>+G404+G408+G412+G425+G429</f>
        <v>27472.699999999997</v>
      </c>
      <c r="H400" s="2">
        <f>+H404+H408+H412+H425+H429</f>
        <v>27720.7</v>
      </c>
      <c r="I400" s="2">
        <f>+I404+I408+I412</f>
        <v>29397.9</v>
      </c>
      <c r="J400" s="2">
        <f>+J404+J408+J412</f>
        <v>30928.100000000002</v>
      </c>
      <c r="K400" s="2">
        <f>+K404+K408+K412</f>
        <v>31378</v>
      </c>
      <c r="L400" s="2">
        <f>+L404+L408+L412</f>
        <v>31378</v>
      </c>
    </row>
    <row r="401" spans="1:12" ht="15">
      <c r="A401" s="82">
        <v>90</v>
      </c>
      <c r="B401" s="81" t="s">
        <v>193</v>
      </c>
      <c r="C401" s="77" t="s">
        <v>65</v>
      </c>
      <c r="D401" s="11" t="s">
        <v>45</v>
      </c>
      <c r="E401" s="8"/>
      <c r="F401" s="2">
        <f aca="true" t="shared" si="91" ref="F401:L401">+F404</f>
        <v>3345.1</v>
      </c>
      <c r="G401" s="2">
        <f t="shared" si="91"/>
        <v>1918.9</v>
      </c>
      <c r="H401" s="2">
        <f t="shared" si="91"/>
        <v>1983.1</v>
      </c>
      <c r="I401" s="2">
        <f t="shared" si="91"/>
        <v>27413.7</v>
      </c>
      <c r="J401" s="2">
        <f t="shared" si="91"/>
        <v>28966.9</v>
      </c>
      <c r="K401" s="2">
        <f t="shared" si="91"/>
        <v>29398</v>
      </c>
      <c r="L401" s="2">
        <f t="shared" si="91"/>
        <v>29398</v>
      </c>
    </row>
    <row r="402" spans="1:12" ht="15">
      <c r="A402" s="82"/>
      <c r="B402" s="81"/>
      <c r="C402" s="77"/>
      <c r="D402" s="11" t="s">
        <v>50</v>
      </c>
      <c r="E402" s="8"/>
      <c r="F402" s="2"/>
      <c r="G402" s="2"/>
      <c r="H402" s="2"/>
      <c r="I402" s="2"/>
      <c r="J402" s="2"/>
      <c r="K402" s="2"/>
      <c r="L402" s="2"/>
    </row>
    <row r="403" spans="1:12" ht="15">
      <c r="A403" s="82"/>
      <c r="B403" s="81"/>
      <c r="C403" s="77"/>
      <c r="D403" s="11" t="s">
        <v>51</v>
      </c>
      <c r="E403" s="8"/>
      <c r="F403" s="2"/>
      <c r="G403" s="2"/>
      <c r="H403" s="2"/>
      <c r="I403" s="2"/>
      <c r="J403" s="2"/>
      <c r="K403" s="2"/>
      <c r="L403" s="2"/>
    </row>
    <row r="404" spans="1:12" ht="15">
      <c r="A404" s="82"/>
      <c r="B404" s="81"/>
      <c r="C404" s="77"/>
      <c r="D404" s="11" t="s">
        <v>52</v>
      </c>
      <c r="E404" s="8"/>
      <c r="F404" s="24">
        <v>3345.1</v>
      </c>
      <c r="G404" s="24">
        <v>1918.9</v>
      </c>
      <c r="H404" s="24">
        <v>1983.1</v>
      </c>
      <c r="I404" s="2">
        <v>27413.7</v>
      </c>
      <c r="J404" s="2">
        <v>28966.9</v>
      </c>
      <c r="K404" s="2">
        <v>29398</v>
      </c>
      <c r="L404" s="2">
        <v>29398</v>
      </c>
    </row>
    <row r="405" spans="1:12" ht="15">
      <c r="A405" s="82">
        <v>91</v>
      </c>
      <c r="B405" s="81" t="s">
        <v>194</v>
      </c>
      <c r="C405" s="77" t="s">
        <v>65</v>
      </c>
      <c r="D405" s="11" t="s">
        <v>45</v>
      </c>
      <c r="E405" s="8"/>
      <c r="F405" s="2">
        <f aca="true" t="shared" si="92" ref="F405:L405">+F408</f>
        <v>939.4</v>
      </c>
      <c r="G405" s="2">
        <f t="shared" si="92"/>
        <v>444.4</v>
      </c>
      <c r="H405" s="2">
        <f t="shared" si="92"/>
        <v>444.4</v>
      </c>
      <c r="I405" s="2">
        <f t="shared" si="92"/>
        <v>475</v>
      </c>
      <c r="J405" s="2">
        <f t="shared" si="92"/>
        <v>451.7</v>
      </c>
      <c r="K405" s="2">
        <f t="shared" si="92"/>
        <v>470.2</v>
      </c>
      <c r="L405" s="2">
        <f t="shared" si="92"/>
        <v>470.2</v>
      </c>
    </row>
    <row r="406" spans="1:12" ht="15">
      <c r="A406" s="82"/>
      <c r="B406" s="81"/>
      <c r="C406" s="77"/>
      <c r="D406" s="11" t="s">
        <v>50</v>
      </c>
      <c r="E406" s="8"/>
      <c r="F406" s="2"/>
      <c r="G406" s="2"/>
      <c r="H406" s="2"/>
      <c r="I406" s="2"/>
      <c r="J406" s="2"/>
      <c r="K406" s="2"/>
      <c r="L406" s="2"/>
    </row>
    <row r="407" spans="1:12" ht="15">
      <c r="A407" s="82"/>
      <c r="B407" s="81"/>
      <c r="C407" s="77"/>
      <c r="D407" s="11" t="s">
        <v>51</v>
      </c>
      <c r="E407" s="8"/>
      <c r="F407" s="2"/>
      <c r="G407" s="2"/>
      <c r="H407" s="2"/>
      <c r="I407" s="2"/>
      <c r="J407" s="2"/>
      <c r="K407" s="2"/>
      <c r="L407" s="2"/>
    </row>
    <row r="408" spans="1:12" ht="15">
      <c r="A408" s="82"/>
      <c r="B408" s="81"/>
      <c r="C408" s="77"/>
      <c r="D408" s="11" t="s">
        <v>52</v>
      </c>
      <c r="E408" s="8"/>
      <c r="F408" s="24">
        <v>939.4</v>
      </c>
      <c r="G408" s="24">
        <v>444.4</v>
      </c>
      <c r="H408" s="24">
        <v>444.4</v>
      </c>
      <c r="I408" s="2">
        <v>475</v>
      </c>
      <c r="J408" s="2">
        <v>451.7</v>
      </c>
      <c r="K408" s="2">
        <v>470.2</v>
      </c>
      <c r="L408" s="2">
        <v>470.2</v>
      </c>
    </row>
    <row r="409" spans="1:12" ht="15">
      <c r="A409" s="82">
        <v>92</v>
      </c>
      <c r="B409" s="81" t="s">
        <v>195</v>
      </c>
      <c r="C409" s="77" t="s">
        <v>65</v>
      </c>
      <c r="D409" s="11" t="s">
        <v>45</v>
      </c>
      <c r="E409" s="8"/>
      <c r="F409" s="2">
        <f aca="true" t="shared" si="93" ref="F409:L409">+F412</f>
        <v>51</v>
      </c>
      <c r="G409" s="2">
        <f t="shared" si="93"/>
        <v>43.2</v>
      </c>
      <c r="H409" s="2">
        <f t="shared" si="93"/>
        <v>43.2</v>
      </c>
      <c r="I409" s="2">
        <f t="shared" si="93"/>
        <v>1509.1999999999998</v>
      </c>
      <c r="J409" s="2">
        <f t="shared" si="93"/>
        <v>1509.5</v>
      </c>
      <c r="K409" s="2">
        <f t="shared" si="93"/>
        <v>1509.8</v>
      </c>
      <c r="L409" s="2">
        <f t="shared" si="93"/>
        <v>1509.8</v>
      </c>
    </row>
    <row r="410" spans="1:12" ht="15">
      <c r="A410" s="82"/>
      <c r="B410" s="81"/>
      <c r="C410" s="77"/>
      <c r="D410" s="11" t="s">
        <v>50</v>
      </c>
      <c r="E410" s="8"/>
      <c r="F410" s="2"/>
      <c r="G410" s="2"/>
      <c r="H410" s="2"/>
      <c r="I410" s="2"/>
      <c r="J410" s="2"/>
      <c r="K410" s="2"/>
      <c r="L410" s="2"/>
    </row>
    <row r="411" spans="1:12" ht="15">
      <c r="A411" s="82"/>
      <c r="B411" s="81"/>
      <c r="C411" s="77"/>
      <c r="D411" s="11" t="s">
        <v>51</v>
      </c>
      <c r="E411" s="8"/>
      <c r="F411" s="2"/>
      <c r="G411" s="2"/>
      <c r="H411" s="2"/>
      <c r="I411" s="2"/>
      <c r="J411" s="2"/>
      <c r="K411" s="2"/>
      <c r="L411" s="2"/>
    </row>
    <row r="412" spans="1:12" ht="15">
      <c r="A412" s="82"/>
      <c r="B412" s="81"/>
      <c r="C412" s="77"/>
      <c r="D412" s="11" t="s">
        <v>52</v>
      </c>
      <c r="E412" s="8"/>
      <c r="F412" s="24">
        <v>51</v>
      </c>
      <c r="G412" s="24">
        <v>43.2</v>
      </c>
      <c r="H412" s="24">
        <v>43.2</v>
      </c>
      <c r="I412" s="2">
        <f>30+10+15+1451.1+3.1</f>
        <v>1509.1999999999998</v>
      </c>
      <c r="J412" s="2">
        <f>30+10.3+15+3.1+1451.1</f>
        <v>1509.5</v>
      </c>
      <c r="K412" s="2">
        <f>30+10.6+15+3.1+1451.1</f>
        <v>1509.8</v>
      </c>
      <c r="L412" s="2">
        <f>30+10.6+15+3.1+1451.1</f>
        <v>1509.8</v>
      </c>
    </row>
    <row r="413" spans="1:12" ht="15">
      <c r="A413" s="82"/>
      <c r="B413" s="81"/>
      <c r="C413" s="77"/>
      <c r="D413" s="11" t="s">
        <v>58</v>
      </c>
      <c r="E413" s="8"/>
      <c r="F413" s="2"/>
      <c r="G413" s="2"/>
      <c r="H413" s="2"/>
      <c r="I413" s="8"/>
      <c r="J413" s="8"/>
      <c r="K413" s="8"/>
      <c r="L413" s="8"/>
    </row>
    <row r="414" spans="1:12" ht="15">
      <c r="A414" s="82">
        <v>93</v>
      </c>
      <c r="B414" s="81" t="s">
        <v>196</v>
      </c>
      <c r="C414" s="77" t="s">
        <v>65</v>
      </c>
      <c r="D414" s="11" t="s">
        <v>45</v>
      </c>
      <c r="E414" s="8"/>
      <c r="F414" s="2">
        <f>+F416</f>
        <v>0</v>
      </c>
      <c r="G414" s="2">
        <f>+G416</f>
        <v>0</v>
      </c>
      <c r="H414" s="2"/>
      <c r="I414" s="2"/>
      <c r="J414" s="2"/>
      <c r="K414" s="2"/>
      <c r="L414" s="2"/>
    </row>
    <row r="415" spans="1:12" ht="15">
      <c r="A415" s="82"/>
      <c r="B415" s="81"/>
      <c r="C415" s="77"/>
      <c r="D415" s="11" t="s">
        <v>50</v>
      </c>
      <c r="E415" s="8"/>
      <c r="F415" s="2"/>
      <c r="G415" s="2"/>
      <c r="H415" s="2"/>
      <c r="I415" s="2"/>
      <c r="J415" s="2"/>
      <c r="K415" s="2"/>
      <c r="L415" s="2"/>
    </row>
    <row r="416" spans="1:12" ht="15">
      <c r="A416" s="82"/>
      <c r="B416" s="81"/>
      <c r="C416" s="77"/>
      <c r="D416" s="11" t="s">
        <v>51</v>
      </c>
      <c r="E416" s="8"/>
      <c r="F416" s="2"/>
      <c r="G416" s="2"/>
      <c r="H416" s="2"/>
      <c r="I416" s="2"/>
      <c r="J416" s="2"/>
      <c r="K416" s="2"/>
      <c r="L416" s="2"/>
    </row>
    <row r="417" spans="1:12" ht="48" customHeight="1">
      <c r="A417" s="82"/>
      <c r="B417" s="81"/>
      <c r="C417" s="77"/>
      <c r="D417" s="11" t="s">
        <v>52</v>
      </c>
      <c r="E417" s="8"/>
      <c r="F417" s="2"/>
      <c r="G417" s="2"/>
      <c r="H417" s="2"/>
      <c r="I417" s="2"/>
      <c r="J417" s="2"/>
      <c r="K417" s="2"/>
      <c r="L417" s="2"/>
    </row>
    <row r="418" spans="1:12" ht="33" customHeight="1">
      <c r="A418" s="82">
        <v>94</v>
      </c>
      <c r="B418" s="81" t="s">
        <v>197</v>
      </c>
      <c r="C418" s="77" t="s">
        <v>65</v>
      </c>
      <c r="D418" s="11" t="s">
        <v>45</v>
      </c>
      <c r="E418" s="8"/>
      <c r="F418" s="2"/>
      <c r="G418" s="2">
        <f>+G420+G421</f>
        <v>0</v>
      </c>
      <c r="H418" s="2"/>
      <c r="I418" s="2"/>
      <c r="J418" s="2"/>
      <c r="K418" s="2"/>
      <c r="L418" s="2"/>
    </row>
    <row r="419" spans="1:12" ht="33.75" customHeight="1">
      <c r="A419" s="82"/>
      <c r="B419" s="81"/>
      <c r="C419" s="77"/>
      <c r="D419" s="11" t="s">
        <v>50</v>
      </c>
      <c r="E419" s="8"/>
      <c r="F419" s="2"/>
      <c r="G419" s="2"/>
      <c r="H419" s="2"/>
      <c r="I419" s="2"/>
      <c r="J419" s="2"/>
      <c r="K419" s="2"/>
      <c r="L419" s="2"/>
    </row>
    <row r="420" spans="1:12" ht="15">
      <c r="A420" s="82"/>
      <c r="B420" s="81"/>
      <c r="C420" s="77"/>
      <c r="D420" s="11" t="s">
        <v>51</v>
      </c>
      <c r="E420" s="8"/>
      <c r="F420" s="2"/>
      <c r="G420" s="2"/>
      <c r="H420" s="2"/>
      <c r="I420" s="2"/>
      <c r="J420" s="2"/>
      <c r="K420" s="2"/>
      <c r="L420" s="2"/>
    </row>
    <row r="421" spans="1:12" ht="27" customHeight="1">
      <c r="A421" s="82"/>
      <c r="B421" s="81"/>
      <c r="C421" s="77"/>
      <c r="D421" s="11" t="s">
        <v>52</v>
      </c>
      <c r="E421" s="8"/>
      <c r="F421" s="2"/>
      <c r="G421" s="2"/>
      <c r="H421" s="2"/>
      <c r="I421" s="2"/>
      <c r="J421" s="2"/>
      <c r="K421" s="2"/>
      <c r="L421" s="2"/>
    </row>
    <row r="422" spans="1:12" ht="30" customHeight="1">
      <c r="A422" s="82">
        <v>95</v>
      </c>
      <c r="B422" s="81" t="s">
        <v>198</v>
      </c>
      <c r="C422" s="77" t="s">
        <v>65</v>
      </c>
      <c r="D422" s="11" t="s">
        <v>45</v>
      </c>
      <c r="E422" s="8"/>
      <c r="F422" s="2">
        <f>+F423+F424+F425</f>
        <v>9741.9</v>
      </c>
      <c r="G422" s="2">
        <f aca="true" t="shared" si="94" ref="G422:L422">+G423+G424+G425</f>
        <v>18430.3</v>
      </c>
      <c r="H422" s="2">
        <f t="shared" si="94"/>
        <v>17500.2</v>
      </c>
      <c r="I422" s="2">
        <f t="shared" si="94"/>
        <v>0</v>
      </c>
      <c r="J422" s="2">
        <f t="shared" si="94"/>
        <v>0</v>
      </c>
      <c r="K422" s="2">
        <f t="shared" si="94"/>
        <v>0</v>
      </c>
      <c r="L422" s="2">
        <f t="shared" si="94"/>
        <v>0</v>
      </c>
    </row>
    <row r="423" spans="1:12" ht="30" customHeight="1">
      <c r="A423" s="82"/>
      <c r="B423" s="81"/>
      <c r="C423" s="77"/>
      <c r="D423" s="11" t="s">
        <v>50</v>
      </c>
      <c r="E423" s="8"/>
      <c r="F423" s="2"/>
      <c r="G423" s="2"/>
      <c r="H423" s="2"/>
      <c r="I423" s="2"/>
      <c r="J423" s="2"/>
      <c r="K423" s="2"/>
      <c r="L423" s="2"/>
    </row>
    <row r="424" spans="1:12" ht="30" customHeight="1">
      <c r="A424" s="82"/>
      <c r="B424" s="81"/>
      <c r="C424" s="77"/>
      <c r="D424" s="11" t="s">
        <v>51</v>
      </c>
      <c r="E424" s="8"/>
      <c r="F424" s="2"/>
      <c r="G424" s="2"/>
      <c r="H424" s="2"/>
      <c r="I424" s="2"/>
      <c r="J424" s="2"/>
      <c r="K424" s="2"/>
      <c r="L424" s="2"/>
    </row>
    <row r="425" spans="1:12" ht="42" customHeight="1">
      <c r="A425" s="82"/>
      <c r="B425" s="81"/>
      <c r="C425" s="77"/>
      <c r="D425" s="11" t="s">
        <v>52</v>
      </c>
      <c r="E425" s="8"/>
      <c r="F425" s="24">
        <v>9741.9</v>
      </c>
      <c r="G425" s="24">
        <v>18430.3</v>
      </c>
      <c r="H425" s="24">
        <v>17500.2</v>
      </c>
      <c r="I425" s="2"/>
      <c r="J425" s="2"/>
      <c r="K425" s="2"/>
      <c r="L425" s="2"/>
    </row>
    <row r="426" spans="1:12" ht="30" customHeight="1">
      <c r="A426" s="82">
        <v>96</v>
      </c>
      <c r="B426" s="81" t="s">
        <v>199</v>
      </c>
      <c r="C426" s="77" t="s">
        <v>65</v>
      </c>
      <c r="D426" s="11" t="s">
        <v>45</v>
      </c>
      <c r="E426" s="8"/>
      <c r="F426" s="2">
        <f>+F427+F428+F429</f>
        <v>15951.6</v>
      </c>
      <c r="G426" s="2">
        <f aca="true" t="shared" si="95" ref="G426:L426">+G427+G428+G429</f>
        <v>6635.9</v>
      </c>
      <c r="H426" s="2">
        <f t="shared" si="95"/>
        <v>7749.8</v>
      </c>
      <c r="I426" s="2">
        <f t="shared" si="95"/>
        <v>0</v>
      </c>
      <c r="J426" s="2">
        <f t="shared" si="95"/>
        <v>0</v>
      </c>
      <c r="K426" s="2">
        <f t="shared" si="95"/>
        <v>0</v>
      </c>
      <c r="L426" s="2">
        <f t="shared" si="95"/>
        <v>0</v>
      </c>
    </row>
    <row r="427" spans="1:12" ht="30" customHeight="1">
      <c r="A427" s="82"/>
      <c r="B427" s="81"/>
      <c r="C427" s="77"/>
      <c r="D427" s="11" t="s">
        <v>50</v>
      </c>
      <c r="E427" s="8"/>
      <c r="F427" s="2"/>
      <c r="G427" s="2"/>
      <c r="H427" s="2"/>
      <c r="I427" s="2"/>
      <c r="J427" s="2"/>
      <c r="K427" s="2"/>
      <c r="L427" s="2"/>
    </row>
    <row r="428" spans="1:12" ht="30" customHeight="1">
      <c r="A428" s="82"/>
      <c r="B428" s="81"/>
      <c r="C428" s="77"/>
      <c r="D428" s="11" t="s">
        <v>51</v>
      </c>
      <c r="E428" s="8"/>
      <c r="F428" s="2"/>
      <c r="G428" s="2"/>
      <c r="H428" s="2"/>
      <c r="I428" s="2"/>
      <c r="J428" s="2"/>
      <c r="K428" s="2"/>
      <c r="L428" s="2"/>
    </row>
    <row r="429" spans="1:12" ht="42" customHeight="1">
      <c r="A429" s="82"/>
      <c r="B429" s="81"/>
      <c r="C429" s="77"/>
      <c r="D429" s="11" t="s">
        <v>52</v>
      </c>
      <c r="E429" s="8"/>
      <c r="F429" s="24">
        <v>15951.6</v>
      </c>
      <c r="G429" s="24">
        <v>6635.9</v>
      </c>
      <c r="H429" s="24">
        <v>7749.8</v>
      </c>
      <c r="I429" s="2"/>
      <c r="J429" s="2"/>
      <c r="K429" s="2"/>
      <c r="L429" s="2"/>
    </row>
  </sheetData>
  <sheetProtection/>
  <mergeCells count="316">
    <mergeCell ref="A426:A429"/>
    <mergeCell ref="B426:B429"/>
    <mergeCell ref="C426:C429"/>
    <mergeCell ref="B141:B144"/>
    <mergeCell ref="C141:C144"/>
    <mergeCell ref="A153:A156"/>
    <mergeCell ref="B153:B156"/>
    <mergeCell ref="C153:C156"/>
    <mergeCell ref="B15:B19"/>
    <mergeCell ref="C15:C19"/>
    <mergeCell ref="A12:A13"/>
    <mergeCell ref="B12:B13"/>
    <mergeCell ref="C12:C13"/>
    <mergeCell ref="D12:L12"/>
    <mergeCell ref="C36:C39"/>
    <mergeCell ref="B36:B39"/>
    <mergeCell ref="C24:C27"/>
    <mergeCell ref="C28:C31"/>
    <mergeCell ref="A15:A19"/>
    <mergeCell ref="A1:L1"/>
    <mergeCell ref="A2:L2"/>
    <mergeCell ref="A3:L3"/>
    <mergeCell ref="A4:L4"/>
    <mergeCell ref="A7:L7"/>
    <mergeCell ref="A36:A39"/>
    <mergeCell ref="A5:L5"/>
    <mergeCell ref="A6:L6"/>
    <mergeCell ref="A20:A31"/>
    <mergeCell ref="B20:B31"/>
    <mergeCell ref="C20:C23"/>
    <mergeCell ref="A9:L9"/>
    <mergeCell ref="A10:L10"/>
    <mergeCell ref="A8:L8"/>
    <mergeCell ref="A11:L11"/>
    <mergeCell ref="C40:C43"/>
    <mergeCell ref="A44:A47"/>
    <mergeCell ref="B44:B47"/>
    <mergeCell ref="C44:C47"/>
    <mergeCell ref="A40:A43"/>
    <mergeCell ref="B40:B43"/>
    <mergeCell ref="A48:A51"/>
    <mergeCell ref="B48:B51"/>
    <mergeCell ref="C48:C51"/>
    <mergeCell ref="A52:A55"/>
    <mergeCell ref="B52:B55"/>
    <mergeCell ref="C52:C55"/>
    <mergeCell ref="A56:A59"/>
    <mergeCell ref="B56:B59"/>
    <mergeCell ref="C56:C59"/>
    <mergeCell ref="A60:A63"/>
    <mergeCell ref="B60:B63"/>
    <mergeCell ref="C60:C63"/>
    <mergeCell ref="B72:B75"/>
    <mergeCell ref="C72:C75"/>
    <mergeCell ref="A72:A75"/>
    <mergeCell ref="A64:A67"/>
    <mergeCell ref="B64:B67"/>
    <mergeCell ref="C64:C67"/>
    <mergeCell ref="A68:A71"/>
    <mergeCell ref="B68:B71"/>
    <mergeCell ref="C68:C71"/>
    <mergeCell ref="A104:A107"/>
    <mergeCell ref="B104:B107"/>
    <mergeCell ref="C104:C107"/>
    <mergeCell ref="A100:A103"/>
    <mergeCell ref="B100:B103"/>
    <mergeCell ref="B84:B87"/>
    <mergeCell ref="C84:C87"/>
    <mergeCell ref="A88:A91"/>
    <mergeCell ref="B88:B91"/>
    <mergeCell ref="C88:C91"/>
    <mergeCell ref="A76:A79"/>
    <mergeCell ref="B76:B79"/>
    <mergeCell ref="C76:C79"/>
    <mergeCell ref="A80:A83"/>
    <mergeCell ref="B80:B83"/>
    <mergeCell ref="C80:C83"/>
    <mergeCell ref="A84:A87"/>
    <mergeCell ref="A92:A95"/>
    <mergeCell ref="B92:B95"/>
    <mergeCell ref="C92:C95"/>
    <mergeCell ref="A108:A111"/>
    <mergeCell ref="B108:B111"/>
    <mergeCell ref="C108:C111"/>
    <mergeCell ref="B96:B99"/>
    <mergeCell ref="A96:A99"/>
    <mergeCell ref="C96:C99"/>
    <mergeCell ref="C100:C103"/>
    <mergeCell ref="A112:A116"/>
    <mergeCell ref="B112:B116"/>
    <mergeCell ref="C112:C116"/>
    <mergeCell ref="A117:A120"/>
    <mergeCell ref="B117:B120"/>
    <mergeCell ref="C117:C120"/>
    <mergeCell ref="A121:A124"/>
    <mergeCell ref="B121:B124"/>
    <mergeCell ref="C121:C124"/>
    <mergeCell ref="A125:A128"/>
    <mergeCell ref="B125:B128"/>
    <mergeCell ref="C125:C128"/>
    <mergeCell ref="A129:A132"/>
    <mergeCell ref="B129:B132"/>
    <mergeCell ref="C129:C132"/>
    <mergeCell ref="A145:A148"/>
    <mergeCell ref="B145:B148"/>
    <mergeCell ref="C145:C148"/>
    <mergeCell ref="A133:A136"/>
    <mergeCell ref="B133:B136"/>
    <mergeCell ref="C133:C136"/>
    <mergeCell ref="A137:A140"/>
    <mergeCell ref="C157:C160"/>
    <mergeCell ref="A161:A164"/>
    <mergeCell ref="B161:B164"/>
    <mergeCell ref="C161:C164"/>
    <mergeCell ref="A157:A160"/>
    <mergeCell ref="B157:B160"/>
    <mergeCell ref="B137:B140"/>
    <mergeCell ref="C137:C140"/>
    <mergeCell ref="A141:A144"/>
    <mergeCell ref="A149:A152"/>
    <mergeCell ref="B149:B152"/>
    <mergeCell ref="C149:C152"/>
    <mergeCell ref="A165:A168"/>
    <mergeCell ref="B165:B168"/>
    <mergeCell ref="C165:C168"/>
    <mergeCell ref="A169:A172"/>
    <mergeCell ref="B169:B172"/>
    <mergeCell ref="C169:C172"/>
    <mergeCell ref="A173:A176"/>
    <mergeCell ref="B173:B176"/>
    <mergeCell ref="C173:C176"/>
    <mergeCell ref="A177:A180"/>
    <mergeCell ref="B177:B180"/>
    <mergeCell ref="C177:C180"/>
    <mergeCell ref="A181:A184"/>
    <mergeCell ref="B181:B184"/>
    <mergeCell ref="C181:C184"/>
    <mergeCell ref="A185:A188"/>
    <mergeCell ref="B185:B188"/>
    <mergeCell ref="C185:C188"/>
    <mergeCell ref="A189:A192"/>
    <mergeCell ref="B189:B192"/>
    <mergeCell ref="C189:C192"/>
    <mergeCell ref="A193:A196"/>
    <mergeCell ref="B193:B196"/>
    <mergeCell ref="C193:C196"/>
    <mergeCell ref="A197:A200"/>
    <mergeCell ref="B197:B200"/>
    <mergeCell ref="C197:C200"/>
    <mergeCell ref="A201:A204"/>
    <mergeCell ref="B201:B204"/>
    <mergeCell ref="C201:C204"/>
    <mergeCell ref="A205:A208"/>
    <mergeCell ref="B205:B208"/>
    <mergeCell ref="C205:C208"/>
    <mergeCell ref="A209:A212"/>
    <mergeCell ref="B209:B212"/>
    <mergeCell ref="C209:C212"/>
    <mergeCell ref="A213:A216"/>
    <mergeCell ref="B213:B216"/>
    <mergeCell ref="C213:C216"/>
    <mergeCell ref="A217:A220"/>
    <mergeCell ref="B217:B220"/>
    <mergeCell ref="C217:C220"/>
    <mergeCell ref="A221:A224"/>
    <mergeCell ref="B221:B224"/>
    <mergeCell ref="C221:C224"/>
    <mergeCell ref="A225:A228"/>
    <mergeCell ref="B225:B228"/>
    <mergeCell ref="C225:C228"/>
    <mergeCell ref="A229:A232"/>
    <mergeCell ref="B229:B232"/>
    <mergeCell ref="C229:C232"/>
    <mergeCell ref="A233:A236"/>
    <mergeCell ref="B233:B236"/>
    <mergeCell ref="C233:C236"/>
    <mergeCell ref="A237:A240"/>
    <mergeCell ref="B237:B240"/>
    <mergeCell ref="C237:C240"/>
    <mergeCell ref="A241:A244"/>
    <mergeCell ref="B241:B244"/>
    <mergeCell ref="C241:C244"/>
    <mergeCell ref="A245:A248"/>
    <mergeCell ref="B245:B248"/>
    <mergeCell ref="C245:C248"/>
    <mergeCell ref="A249:A252"/>
    <mergeCell ref="B249:B252"/>
    <mergeCell ref="C249:C252"/>
    <mergeCell ref="A253:A256"/>
    <mergeCell ref="B253:B256"/>
    <mergeCell ref="C253:C256"/>
    <mergeCell ref="A257:A260"/>
    <mergeCell ref="B257:B260"/>
    <mergeCell ref="C257:C260"/>
    <mergeCell ref="A261:A264"/>
    <mergeCell ref="B261:B264"/>
    <mergeCell ref="C261:C264"/>
    <mergeCell ref="A265:A268"/>
    <mergeCell ref="B265:B268"/>
    <mergeCell ref="C265:C268"/>
    <mergeCell ref="A269:A272"/>
    <mergeCell ref="B269:B272"/>
    <mergeCell ref="C269:C272"/>
    <mergeCell ref="A273:A276"/>
    <mergeCell ref="B273:B276"/>
    <mergeCell ref="C273:C276"/>
    <mergeCell ref="A277:A280"/>
    <mergeCell ref="B277:B280"/>
    <mergeCell ref="C277:C280"/>
    <mergeCell ref="A281:A284"/>
    <mergeCell ref="B281:B284"/>
    <mergeCell ref="C281:C284"/>
    <mergeCell ref="A285:A288"/>
    <mergeCell ref="B285:B288"/>
    <mergeCell ref="C285:C288"/>
    <mergeCell ref="A289:A292"/>
    <mergeCell ref="B289:B292"/>
    <mergeCell ref="C289:C292"/>
    <mergeCell ref="A293:A296"/>
    <mergeCell ref="B293:B296"/>
    <mergeCell ref="C293:C296"/>
    <mergeCell ref="A297:A300"/>
    <mergeCell ref="B297:B300"/>
    <mergeCell ref="C297:C300"/>
    <mergeCell ref="A301:A304"/>
    <mergeCell ref="B301:B304"/>
    <mergeCell ref="C301:C304"/>
    <mergeCell ref="A305:A308"/>
    <mergeCell ref="B305:B308"/>
    <mergeCell ref="C305:C308"/>
    <mergeCell ref="A309:A312"/>
    <mergeCell ref="B309:B312"/>
    <mergeCell ref="C309:C312"/>
    <mergeCell ref="A313:A316"/>
    <mergeCell ref="B313:B316"/>
    <mergeCell ref="C313:C316"/>
    <mergeCell ref="A317:A320"/>
    <mergeCell ref="B317:B320"/>
    <mergeCell ref="C317:C320"/>
    <mergeCell ref="A321:A324"/>
    <mergeCell ref="B321:B324"/>
    <mergeCell ref="C321:C324"/>
    <mergeCell ref="A325:A328"/>
    <mergeCell ref="B325:B328"/>
    <mergeCell ref="C325:C328"/>
    <mergeCell ref="A357:A360"/>
    <mergeCell ref="B357:B360"/>
    <mergeCell ref="C357:C360"/>
    <mergeCell ref="B329:B332"/>
    <mergeCell ref="A329:A332"/>
    <mergeCell ref="C329:C332"/>
    <mergeCell ref="A333:A336"/>
    <mergeCell ref="A361:A364"/>
    <mergeCell ref="B361:B364"/>
    <mergeCell ref="C361:C364"/>
    <mergeCell ref="A365:A368"/>
    <mergeCell ref="B365:B368"/>
    <mergeCell ref="C365:C368"/>
    <mergeCell ref="A369:A372"/>
    <mergeCell ref="B369:B372"/>
    <mergeCell ref="C369:C372"/>
    <mergeCell ref="A373:A376"/>
    <mergeCell ref="B373:B376"/>
    <mergeCell ref="C373:C376"/>
    <mergeCell ref="A377:A380"/>
    <mergeCell ref="B377:B380"/>
    <mergeCell ref="C377:C380"/>
    <mergeCell ref="A381:A384"/>
    <mergeCell ref="B381:B384"/>
    <mergeCell ref="C381:C384"/>
    <mergeCell ref="A385:A388"/>
    <mergeCell ref="B385:B388"/>
    <mergeCell ref="C385:C388"/>
    <mergeCell ref="A389:A392"/>
    <mergeCell ref="B389:B392"/>
    <mergeCell ref="C389:C392"/>
    <mergeCell ref="A393:A396"/>
    <mergeCell ref="B393:B396"/>
    <mergeCell ref="C393:C396"/>
    <mergeCell ref="A397:A400"/>
    <mergeCell ref="B397:B400"/>
    <mergeCell ref="C397:C400"/>
    <mergeCell ref="A401:A404"/>
    <mergeCell ref="B401:B404"/>
    <mergeCell ref="C401:C404"/>
    <mergeCell ref="A405:A408"/>
    <mergeCell ref="B405:B408"/>
    <mergeCell ref="C405:C408"/>
    <mergeCell ref="A409:A413"/>
    <mergeCell ref="B409:B413"/>
    <mergeCell ref="C409:C413"/>
    <mergeCell ref="A414:A417"/>
    <mergeCell ref="B414:B417"/>
    <mergeCell ref="C414:C417"/>
    <mergeCell ref="A418:A421"/>
    <mergeCell ref="B418:B421"/>
    <mergeCell ref="C418:C421"/>
    <mergeCell ref="A422:A425"/>
    <mergeCell ref="B422:B425"/>
    <mergeCell ref="C422:C425"/>
    <mergeCell ref="C349:C352"/>
    <mergeCell ref="B333:B336"/>
    <mergeCell ref="C333:C336"/>
    <mergeCell ref="A337:A340"/>
    <mergeCell ref="B337:B340"/>
    <mergeCell ref="C337:C340"/>
    <mergeCell ref="A353:A356"/>
    <mergeCell ref="B353:B356"/>
    <mergeCell ref="C353:C356"/>
    <mergeCell ref="C32:C35"/>
    <mergeCell ref="C345:C348"/>
    <mergeCell ref="B341:B348"/>
    <mergeCell ref="A341:A348"/>
    <mergeCell ref="C341:C344"/>
    <mergeCell ref="A349:A352"/>
    <mergeCell ref="B349:B352"/>
  </mergeCells>
  <printOptions/>
  <pageMargins left="0.31496062992125984" right="0" top="1.1811023622047245" bottom="0" header="0.31496062992125984" footer="0.31496062992125984"/>
  <pageSetup horizontalDpi="600" verticalDpi="600" orientation="landscape" paperSize="9" scale="63" r:id="rId1"/>
  <rowBreaks count="12" manualBreakCount="12">
    <brk id="35" max="11" man="1"/>
    <brk id="63" max="11" man="1"/>
    <brk id="91" max="11" man="1"/>
    <brk id="124" max="11" man="1"/>
    <brk id="176" max="11" man="1"/>
    <brk id="212" max="11" man="1"/>
    <brk id="236" max="11" man="1"/>
    <brk id="260" max="11" man="1"/>
    <brk id="292" max="11" man="1"/>
    <brk id="324" max="11" man="1"/>
    <brk id="352" max="11" man="1"/>
    <brk id="39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5"/>
  <sheetViews>
    <sheetView view="pageBreakPreview" zoomScaleSheetLayoutView="100" zoomScalePageLayoutView="0" workbookViewId="0" topLeftCell="A28">
      <selection activeCell="F177" sqref="F177:F180"/>
    </sheetView>
  </sheetViews>
  <sheetFormatPr defaultColWidth="9.140625" defaultRowHeight="15"/>
  <cols>
    <col min="1" max="1" width="6.28125" style="6" customWidth="1"/>
    <col min="2" max="2" width="42.140625" style="20" customWidth="1"/>
    <col min="3" max="3" width="25.7109375" style="6" customWidth="1"/>
    <col min="4" max="4" width="10.421875" style="6" customWidth="1"/>
    <col min="5" max="5" width="9.28125" style="6" customWidth="1"/>
    <col min="6" max="6" width="30.00390625" style="6" customWidth="1"/>
    <col min="7" max="7" width="0.13671875" style="6" hidden="1" customWidth="1"/>
    <col min="8" max="8" width="35.140625" style="5" customWidth="1"/>
    <col min="9" max="10" width="9.8515625" style="0" bestFit="1" customWidth="1"/>
  </cols>
  <sheetData>
    <row r="1" spans="1:10" ht="15.75">
      <c r="A1"/>
      <c r="B1" s="18"/>
      <c r="C1"/>
      <c r="D1"/>
      <c r="E1"/>
      <c r="F1" s="15"/>
      <c r="G1" s="15"/>
      <c r="H1" s="16" t="s">
        <v>126</v>
      </c>
      <c r="I1" s="15"/>
      <c r="J1" s="16"/>
    </row>
    <row r="2" spans="1:10" ht="15.75" customHeight="1">
      <c r="A2"/>
      <c r="B2" s="18"/>
      <c r="C2"/>
      <c r="D2"/>
      <c r="E2"/>
      <c r="F2" s="15"/>
      <c r="G2" s="15"/>
      <c r="H2" s="16" t="s">
        <v>127</v>
      </c>
      <c r="I2" s="15"/>
      <c r="J2" s="16"/>
    </row>
    <row r="3" spans="1:10" ht="15.75" customHeight="1">
      <c r="A3"/>
      <c r="B3" s="18"/>
      <c r="C3"/>
      <c r="D3"/>
      <c r="E3"/>
      <c r="F3" s="15"/>
      <c r="G3" s="15"/>
      <c r="H3" s="16" t="s">
        <v>128</v>
      </c>
      <c r="I3" s="15"/>
      <c r="J3" s="16"/>
    </row>
    <row r="4" spans="1:10" ht="15.75">
      <c r="A4"/>
      <c r="B4" s="18"/>
      <c r="C4"/>
      <c r="D4"/>
      <c r="E4"/>
      <c r="F4" s="15"/>
      <c r="G4" s="15"/>
      <c r="H4" s="16" t="s">
        <v>129</v>
      </c>
      <c r="I4" s="15"/>
      <c r="J4" s="16"/>
    </row>
    <row r="5" spans="1:10" ht="15.75">
      <c r="A5"/>
      <c r="B5" s="18"/>
      <c r="C5"/>
      <c r="D5"/>
      <c r="E5"/>
      <c r="F5" s="15"/>
      <c r="G5" s="15"/>
      <c r="H5" s="16" t="s">
        <v>130</v>
      </c>
      <c r="I5" s="15"/>
      <c r="J5" s="16"/>
    </row>
    <row r="6" spans="1:8" ht="15">
      <c r="A6" s="97" t="s">
        <v>136</v>
      </c>
      <c r="B6" s="97"/>
      <c r="C6" s="97"/>
      <c r="D6" s="97"/>
      <c r="E6" s="97"/>
      <c r="F6" s="97"/>
      <c r="G6" s="97"/>
      <c r="H6" s="97"/>
    </row>
    <row r="7" spans="1:8" ht="15">
      <c r="A7" s="97"/>
      <c r="B7" s="97"/>
      <c r="C7" s="97"/>
      <c r="D7" s="97"/>
      <c r="E7" s="97"/>
      <c r="F7" s="97"/>
      <c r="G7" s="97"/>
      <c r="H7" s="97"/>
    </row>
    <row r="8" spans="1:8" ht="18.75">
      <c r="A8" s="66"/>
      <c r="B8" s="66"/>
      <c r="C8" s="66"/>
      <c r="D8" s="66"/>
      <c r="E8" s="66"/>
      <c r="F8" s="66"/>
      <c r="G8" s="66"/>
      <c r="H8" s="66"/>
    </row>
    <row r="9" spans="1:8" ht="18.75">
      <c r="A9" s="66"/>
      <c r="B9" s="66"/>
      <c r="C9" s="66"/>
      <c r="D9" s="66"/>
      <c r="E9" s="66"/>
      <c r="F9" s="66"/>
      <c r="G9" s="66"/>
      <c r="H9" s="66"/>
    </row>
    <row r="10" spans="1:8" ht="15">
      <c r="A10" s="97" t="s">
        <v>137</v>
      </c>
      <c r="B10" s="97"/>
      <c r="C10" s="97"/>
      <c r="D10" s="97"/>
      <c r="E10" s="97"/>
      <c r="F10" s="97"/>
      <c r="G10" s="97"/>
      <c r="H10" s="97"/>
    </row>
    <row r="11" spans="1:8" ht="26.25" customHeight="1">
      <c r="A11" s="97"/>
      <c r="B11" s="97"/>
      <c r="C11" s="97"/>
      <c r="D11" s="97"/>
      <c r="E11" s="97"/>
      <c r="F11" s="97"/>
      <c r="G11" s="97"/>
      <c r="H11" s="97"/>
    </row>
    <row r="12" spans="1:8" ht="63" customHeight="1">
      <c r="A12" s="82" t="s">
        <v>38</v>
      </c>
      <c r="B12" s="60" t="s">
        <v>39</v>
      </c>
      <c r="C12" s="69" t="s">
        <v>40</v>
      </c>
      <c r="D12" s="98" t="s">
        <v>131</v>
      </c>
      <c r="E12" s="99"/>
      <c r="F12" s="88" t="s">
        <v>138</v>
      </c>
      <c r="G12" s="88"/>
      <c r="H12" s="88"/>
    </row>
    <row r="13" spans="1:8" ht="15">
      <c r="A13" s="82"/>
      <c r="B13" s="60"/>
      <c r="C13" s="69"/>
      <c r="D13" s="17" t="s">
        <v>132</v>
      </c>
      <c r="E13" s="17" t="s">
        <v>133</v>
      </c>
      <c r="F13" s="9" t="s">
        <v>42</v>
      </c>
      <c r="G13" s="9"/>
      <c r="H13" s="1" t="s">
        <v>106</v>
      </c>
    </row>
    <row r="14" spans="1:8" ht="15">
      <c r="A14" s="10">
        <v>1</v>
      </c>
      <c r="B14" s="19">
        <v>2</v>
      </c>
      <c r="C14" s="10">
        <v>3</v>
      </c>
      <c r="D14" s="10">
        <v>4</v>
      </c>
      <c r="E14" s="10">
        <v>5</v>
      </c>
      <c r="F14" s="10">
        <v>6</v>
      </c>
      <c r="G14" s="10"/>
      <c r="H14" s="7">
        <v>7</v>
      </c>
    </row>
    <row r="15" spans="1:10" ht="16.5" customHeight="1">
      <c r="A15" s="80">
        <v>1</v>
      </c>
      <c r="B15" s="60" t="s">
        <v>116</v>
      </c>
      <c r="C15" s="69" t="s">
        <v>44</v>
      </c>
      <c r="D15" s="100" t="s">
        <v>134</v>
      </c>
      <c r="E15" s="100" t="s">
        <v>135</v>
      </c>
      <c r="F15" s="11" t="s">
        <v>45</v>
      </c>
      <c r="G15" s="8"/>
      <c r="H15" s="2">
        <f>+H20+H317+H333+H353</f>
        <v>475081.4000000001</v>
      </c>
      <c r="I15" s="3"/>
      <c r="J15" s="3"/>
    </row>
    <row r="16" spans="1:9" ht="60">
      <c r="A16" s="72"/>
      <c r="B16" s="60"/>
      <c r="C16" s="69"/>
      <c r="D16" s="101"/>
      <c r="E16" s="101"/>
      <c r="F16" s="11" t="s">
        <v>46</v>
      </c>
      <c r="G16" s="8"/>
      <c r="H16" s="2">
        <f>+H21+H318+H334+H354</f>
        <v>0</v>
      </c>
      <c r="I16" s="3"/>
    </row>
    <row r="17" spans="1:8" ht="60">
      <c r="A17" s="72"/>
      <c r="B17" s="60"/>
      <c r="C17" s="69"/>
      <c r="D17" s="101"/>
      <c r="E17" s="101"/>
      <c r="F17" s="11" t="s">
        <v>47</v>
      </c>
      <c r="G17" s="8"/>
      <c r="H17" s="2">
        <f>+H22+H319+H335+H355</f>
        <v>353766.9</v>
      </c>
    </row>
    <row r="18" spans="1:9" ht="45">
      <c r="A18" s="72"/>
      <c r="B18" s="60"/>
      <c r="C18" s="69"/>
      <c r="D18" s="101"/>
      <c r="E18" s="101"/>
      <c r="F18" s="11" t="s">
        <v>48</v>
      </c>
      <c r="G18" s="8"/>
      <c r="H18" s="2">
        <f>+H23+H320+H336+H356</f>
        <v>121314.49999999997</v>
      </c>
      <c r="I18" s="3"/>
    </row>
    <row r="19" spans="1:9" ht="30">
      <c r="A19" s="73"/>
      <c r="B19" s="60"/>
      <c r="C19" s="69"/>
      <c r="D19" s="101"/>
      <c r="E19" s="101"/>
      <c r="F19" s="11" t="s">
        <v>69</v>
      </c>
      <c r="G19" s="8"/>
      <c r="H19" s="2"/>
      <c r="I19" s="3"/>
    </row>
    <row r="20" spans="1:8" ht="28.5" customHeight="1">
      <c r="A20" s="49">
        <v>2</v>
      </c>
      <c r="B20" s="104" t="s">
        <v>117</v>
      </c>
      <c r="C20" s="69" t="s">
        <v>49</v>
      </c>
      <c r="D20" s="89"/>
      <c r="E20" s="89"/>
      <c r="F20" s="11" t="s">
        <v>45</v>
      </c>
      <c r="G20" s="8"/>
      <c r="H20" s="2">
        <f>+H32+H48+H68+H88+H109+H113+H125+H133+H137+H141+H157+H161++H193+H237+H257+H269++H281++H297+H305+H313</f>
        <v>448100.50000000006</v>
      </c>
    </row>
    <row r="21" spans="1:8" ht="15">
      <c r="A21" s="50"/>
      <c r="B21" s="105"/>
      <c r="C21" s="69"/>
      <c r="D21" s="90"/>
      <c r="E21" s="90"/>
      <c r="F21" s="11" t="s">
        <v>50</v>
      </c>
      <c r="G21" s="8"/>
      <c r="H21" s="2">
        <f>+H33+H49+H69+H89+H110+H114+H126+H134+H138+H142+H158+H162++H194+H238+H258+H270++H282++H298+H306+H314</f>
        <v>0</v>
      </c>
    </row>
    <row r="22" spans="1:8" ht="15">
      <c r="A22" s="50"/>
      <c r="B22" s="105"/>
      <c r="C22" s="69"/>
      <c r="D22" s="90"/>
      <c r="E22" s="90"/>
      <c r="F22" s="11" t="s">
        <v>51</v>
      </c>
      <c r="G22" s="8"/>
      <c r="H22" s="2">
        <f>+H34+H50+H70+H90+H111+H115+H127+H135+H139+H143+H159+H163++H195+H239+H259+H271++H283++H299+H307+H315</f>
        <v>352215.4</v>
      </c>
    </row>
    <row r="23" spans="1:8" ht="15">
      <c r="A23" s="50"/>
      <c r="B23" s="105"/>
      <c r="C23" s="69"/>
      <c r="D23" s="91"/>
      <c r="E23" s="91"/>
      <c r="F23" s="11" t="s">
        <v>52</v>
      </c>
      <c r="G23" s="8"/>
      <c r="H23" s="2">
        <f>+H35+H51+H71+H91+H112+H116+H128+H136+H140+H144+H160+H164++H196+H240+H260+H272++H284++H300+H308+H316</f>
        <v>95885.09999999998</v>
      </c>
    </row>
    <row r="24" spans="1:8" ht="15">
      <c r="A24" s="50"/>
      <c r="B24" s="105"/>
      <c r="C24" s="69" t="s">
        <v>74</v>
      </c>
      <c r="D24" s="89"/>
      <c r="E24" s="89"/>
      <c r="F24" s="11" t="s">
        <v>45</v>
      </c>
      <c r="G24" s="8"/>
      <c r="H24" s="2">
        <f>+H141+H265</f>
        <v>13121.2</v>
      </c>
    </row>
    <row r="25" spans="1:8" ht="15">
      <c r="A25" s="50"/>
      <c r="B25" s="105"/>
      <c r="C25" s="69"/>
      <c r="D25" s="90"/>
      <c r="E25" s="90"/>
      <c r="F25" s="11" t="s">
        <v>50</v>
      </c>
      <c r="G25" s="8"/>
      <c r="H25" s="2">
        <f>+H142+H266</f>
        <v>0</v>
      </c>
    </row>
    <row r="26" spans="1:8" ht="15">
      <c r="A26" s="50"/>
      <c r="B26" s="105"/>
      <c r="C26" s="69"/>
      <c r="D26" s="90"/>
      <c r="E26" s="90"/>
      <c r="F26" s="11" t="s">
        <v>51</v>
      </c>
      <c r="G26" s="8"/>
      <c r="H26" s="2">
        <f>+H143+H267</f>
        <v>0</v>
      </c>
    </row>
    <row r="27" spans="1:8" ht="15">
      <c r="A27" s="50"/>
      <c r="B27" s="105"/>
      <c r="C27" s="69"/>
      <c r="D27" s="91"/>
      <c r="E27" s="91"/>
      <c r="F27" s="11" t="s">
        <v>52</v>
      </c>
      <c r="G27" s="8"/>
      <c r="H27" s="2">
        <f>+H144+H268</f>
        <v>13121.2</v>
      </c>
    </row>
    <row r="28" spans="1:8" ht="15">
      <c r="A28" s="50"/>
      <c r="B28" s="105"/>
      <c r="C28" s="89" t="s">
        <v>75</v>
      </c>
      <c r="D28" s="89"/>
      <c r="E28" s="89"/>
      <c r="F28" s="11" t="s">
        <v>45</v>
      </c>
      <c r="G28" s="8"/>
      <c r="H28" s="2">
        <f>+H20-H24</f>
        <v>434979.30000000005</v>
      </c>
    </row>
    <row r="29" spans="1:8" ht="15">
      <c r="A29" s="50"/>
      <c r="B29" s="105"/>
      <c r="C29" s="90"/>
      <c r="D29" s="90"/>
      <c r="E29" s="90"/>
      <c r="F29" s="11" t="s">
        <v>50</v>
      </c>
      <c r="G29" s="8"/>
      <c r="H29" s="2">
        <f>+H21-H25</f>
        <v>0</v>
      </c>
    </row>
    <row r="30" spans="1:8" ht="15">
      <c r="A30" s="50"/>
      <c r="B30" s="105"/>
      <c r="C30" s="90"/>
      <c r="D30" s="90"/>
      <c r="E30" s="90"/>
      <c r="F30" s="11" t="s">
        <v>51</v>
      </c>
      <c r="G30" s="8"/>
      <c r="H30" s="2">
        <f>+H22-H26</f>
        <v>352215.4</v>
      </c>
    </row>
    <row r="31" spans="1:8" ht="15">
      <c r="A31" s="50"/>
      <c r="B31" s="105"/>
      <c r="C31" s="90"/>
      <c r="D31" s="91"/>
      <c r="E31" s="91"/>
      <c r="F31" s="11" t="s">
        <v>52</v>
      </c>
      <c r="G31" s="8"/>
      <c r="H31" s="2">
        <f>+H23-H27</f>
        <v>82763.89999999998</v>
      </c>
    </row>
    <row r="32" spans="1:8" ht="24.75" customHeight="1">
      <c r="A32" s="85">
        <v>3</v>
      </c>
      <c r="B32" s="95" t="s">
        <v>53</v>
      </c>
      <c r="C32" s="69" t="s">
        <v>49</v>
      </c>
      <c r="D32" s="89"/>
      <c r="E32" s="89"/>
      <c r="F32" s="11" t="s">
        <v>45</v>
      </c>
      <c r="G32" s="8"/>
      <c r="H32" s="4">
        <f>+H34+H35</f>
        <v>15394.400000000001</v>
      </c>
    </row>
    <row r="33" spans="1:8" ht="15">
      <c r="A33" s="85"/>
      <c r="B33" s="95"/>
      <c r="C33" s="69"/>
      <c r="D33" s="90"/>
      <c r="E33" s="90"/>
      <c r="F33" s="11" t="s">
        <v>50</v>
      </c>
      <c r="G33" s="8"/>
      <c r="H33" s="2"/>
    </row>
    <row r="34" spans="1:8" ht="15">
      <c r="A34" s="85"/>
      <c r="B34" s="95"/>
      <c r="C34" s="69"/>
      <c r="D34" s="90"/>
      <c r="E34" s="90"/>
      <c r="F34" s="11" t="s">
        <v>51</v>
      </c>
      <c r="G34" s="8"/>
      <c r="H34" s="2">
        <f>+H42</f>
        <v>0</v>
      </c>
    </row>
    <row r="35" spans="1:8" ht="36.75" customHeight="1">
      <c r="A35" s="85"/>
      <c r="B35" s="95"/>
      <c r="C35" s="69"/>
      <c r="D35" s="91"/>
      <c r="E35" s="91"/>
      <c r="F35" s="11" t="s">
        <v>52</v>
      </c>
      <c r="G35" s="8"/>
      <c r="H35" s="4">
        <f>+H39</f>
        <v>15394.400000000001</v>
      </c>
    </row>
    <row r="36" spans="1:9" ht="30.75" customHeight="1">
      <c r="A36" s="80">
        <v>4</v>
      </c>
      <c r="B36" s="95" t="s">
        <v>80</v>
      </c>
      <c r="C36" s="69" t="s">
        <v>49</v>
      </c>
      <c r="D36" s="89"/>
      <c r="E36" s="89"/>
      <c r="F36" s="11" t="s">
        <v>45</v>
      </c>
      <c r="G36" s="8"/>
      <c r="H36" s="4">
        <f>+H37+H38+H39</f>
        <v>15394.400000000001</v>
      </c>
      <c r="I36" s="3"/>
    </row>
    <row r="37" spans="1:8" ht="19.5" customHeight="1">
      <c r="A37" s="72"/>
      <c r="B37" s="60"/>
      <c r="C37" s="69"/>
      <c r="D37" s="90"/>
      <c r="E37" s="90"/>
      <c r="F37" s="11" t="s">
        <v>50</v>
      </c>
      <c r="G37" s="8"/>
      <c r="H37" s="2"/>
    </row>
    <row r="38" spans="1:8" ht="15.75" customHeight="1">
      <c r="A38" s="72"/>
      <c r="B38" s="60"/>
      <c r="C38" s="69"/>
      <c r="D38" s="90"/>
      <c r="E38" s="90"/>
      <c r="F38" s="11" t="s">
        <v>51</v>
      </c>
      <c r="G38" s="8"/>
      <c r="H38" s="2"/>
    </row>
    <row r="39" spans="1:8" ht="27.75" customHeight="1">
      <c r="A39" s="72"/>
      <c r="B39" s="60"/>
      <c r="C39" s="69"/>
      <c r="D39" s="91"/>
      <c r="E39" s="91"/>
      <c r="F39" s="11" t="s">
        <v>52</v>
      </c>
      <c r="G39" s="8"/>
      <c r="H39" s="4">
        <f>17894.4-2500</f>
        <v>15394.400000000001</v>
      </c>
    </row>
    <row r="40" spans="1:8" ht="15" customHeight="1">
      <c r="A40" s="80">
        <v>5</v>
      </c>
      <c r="B40" s="106" t="s">
        <v>81</v>
      </c>
      <c r="C40" s="69" t="s">
        <v>49</v>
      </c>
      <c r="D40" s="89"/>
      <c r="E40" s="89"/>
      <c r="F40" s="11" t="s">
        <v>45</v>
      </c>
      <c r="G40" s="8"/>
      <c r="H40" s="2"/>
    </row>
    <row r="41" spans="1:8" ht="23.25" customHeight="1">
      <c r="A41" s="72"/>
      <c r="B41" s="106"/>
      <c r="C41" s="69"/>
      <c r="D41" s="90"/>
      <c r="E41" s="90"/>
      <c r="F41" s="11" t="s">
        <v>50</v>
      </c>
      <c r="G41" s="8"/>
      <c r="H41" s="2"/>
    </row>
    <row r="42" spans="1:8" ht="15.75" customHeight="1">
      <c r="A42" s="72"/>
      <c r="B42" s="106"/>
      <c r="C42" s="69"/>
      <c r="D42" s="90"/>
      <c r="E42" s="90"/>
      <c r="F42" s="11" t="s">
        <v>51</v>
      </c>
      <c r="G42" s="8"/>
      <c r="H42" s="2"/>
    </row>
    <row r="43" spans="1:8" ht="48" customHeight="1">
      <c r="A43" s="72"/>
      <c r="B43" s="106"/>
      <c r="C43" s="69"/>
      <c r="D43" s="91"/>
      <c r="E43" s="91"/>
      <c r="F43" s="11" t="s">
        <v>52</v>
      </c>
      <c r="G43" s="8"/>
      <c r="H43" s="2"/>
    </row>
    <row r="44" spans="1:8" ht="17.25" customHeight="1">
      <c r="A44" s="80">
        <v>6</v>
      </c>
      <c r="B44" s="102" t="s">
        <v>76</v>
      </c>
      <c r="C44" s="69" t="s">
        <v>49</v>
      </c>
      <c r="D44" s="89"/>
      <c r="E44" s="89"/>
      <c r="F44" s="11" t="s">
        <v>45</v>
      </c>
      <c r="G44" s="8"/>
      <c r="H44" s="2"/>
    </row>
    <row r="45" spans="1:8" ht="17.25" customHeight="1">
      <c r="A45" s="72"/>
      <c r="B45" s="102"/>
      <c r="C45" s="69"/>
      <c r="D45" s="90"/>
      <c r="E45" s="90"/>
      <c r="F45" s="11" t="s">
        <v>50</v>
      </c>
      <c r="G45" s="8"/>
      <c r="H45" s="2"/>
    </row>
    <row r="46" spans="1:8" ht="17.25" customHeight="1">
      <c r="A46" s="72"/>
      <c r="B46" s="102"/>
      <c r="C46" s="69"/>
      <c r="D46" s="90"/>
      <c r="E46" s="90"/>
      <c r="F46" s="11" t="s">
        <v>51</v>
      </c>
      <c r="G46" s="8"/>
      <c r="H46" s="2"/>
    </row>
    <row r="47" spans="1:8" ht="44.25" customHeight="1">
      <c r="A47" s="72"/>
      <c r="B47" s="102"/>
      <c r="C47" s="69"/>
      <c r="D47" s="91"/>
      <c r="E47" s="91"/>
      <c r="F47" s="11" t="s">
        <v>52</v>
      </c>
      <c r="G47" s="8"/>
      <c r="H47" s="2"/>
    </row>
    <row r="48" spans="1:8" ht="15">
      <c r="A48" s="85">
        <v>7</v>
      </c>
      <c r="B48" s="95" t="s">
        <v>54</v>
      </c>
      <c r="C48" s="69" t="s">
        <v>49</v>
      </c>
      <c r="D48" s="89"/>
      <c r="E48" s="89"/>
      <c r="F48" s="11" t="s">
        <v>45</v>
      </c>
      <c r="G48" s="8"/>
      <c r="H48" s="2">
        <f>+H50+H51</f>
        <v>41462.9</v>
      </c>
    </row>
    <row r="49" spans="1:8" ht="15">
      <c r="A49" s="85"/>
      <c r="B49" s="95"/>
      <c r="C49" s="69"/>
      <c r="D49" s="90"/>
      <c r="E49" s="90"/>
      <c r="F49" s="11" t="s">
        <v>50</v>
      </c>
      <c r="G49" s="8"/>
      <c r="H49" s="2"/>
    </row>
    <row r="50" spans="1:8" ht="15">
      <c r="A50" s="85"/>
      <c r="B50" s="95"/>
      <c r="C50" s="69"/>
      <c r="D50" s="90"/>
      <c r="E50" s="90"/>
      <c r="F50" s="11" t="s">
        <v>51</v>
      </c>
      <c r="G50" s="8"/>
      <c r="H50" s="2">
        <f>+H58+H66+H62</f>
        <v>1705.9</v>
      </c>
    </row>
    <row r="51" spans="1:8" ht="32.25" customHeight="1">
      <c r="A51" s="85"/>
      <c r="B51" s="95"/>
      <c r="C51" s="69"/>
      <c r="D51" s="91"/>
      <c r="E51" s="91"/>
      <c r="F51" s="11" t="s">
        <v>52</v>
      </c>
      <c r="G51" s="8"/>
      <c r="H51" s="2">
        <f>+H55+H63</f>
        <v>39757</v>
      </c>
    </row>
    <row r="52" spans="1:8" ht="21.75" customHeight="1">
      <c r="A52" s="80">
        <v>8</v>
      </c>
      <c r="B52" s="95" t="s">
        <v>82</v>
      </c>
      <c r="C52" s="69" t="s">
        <v>49</v>
      </c>
      <c r="D52" s="89"/>
      <c r="E52" s="89"/>
      <c r="F52" s="11" t="s">
        <v>45</v>
      </c>
      <c r="G52" s="8"/>
      <c r="H52" s="2">
        <f>+H53+H54+H55</f>
        <v>39647</v>
      </c>
    </row>
    <row r="53" spans="1:8" ht="25.5" customHeight="1">
      <c r="A53" s="72"/>
      <c r="B53" s="95"/>
      <c r="C53" s="69"/>
      <c r="D53" s="90"/>
      <c r="E53" s="90"/>
      <c r="F53" s="11" t="s">
        <v>50</v>
      </c>
      <c r="G53" s="8"/>
      <c r="H53" s="2"/>
    </row>
    <row r="54" spans="1:8" ht="23.25" customHeight="1">
      <c r="A54" s="72"/>
      <c r="B54" s="95"/>
      <c r="C54" s="69"/>
      <c r="D54" s="90"/>
      <c r="E54" s="90"/>
      <c r="F54" s="11" t="s">
        <v>51</v>
      </c>
      <c r="G54" s="8"/>
      <c r="H54" s="2"/>
    </row>
    <row r="55" spans="1:8" ht="23.25" customHeight="1">
      <c r="A55" s="72"/>
      <c r="B55" s="95"/>
      <c r="C55" s="69"/>
      <c r="D55" s="91"/>
      <c r="E55" s="91"/>
      <c r="F55" s="11" t="s">
        <v>52</v>
      </c>
      <c r="G55" s="8"/>
      <c r="H55" s="2">
        <f>43647-4000</f>
        <v>39647</v>
      </c>
    </row>
    <row r="56" spans="1:8" ht="19.5" customHeight="1">
      <c r="A56" s="80">
        <v>9</v>
      </c>
      <c r="B56" s="95" t="s">
        <v>83</v>
      </c>
      <c r="C56" s="69" t="s">
        <v>49</v>
      </c>
      <c r="D56" s="89"/>
      <c r="E56" s="89"/>
      <c r="F56" s="11" t="s">
        <v>45</v>
      </c>
      <c r="G56" s="8"/>
      <c r="H56" s="2"/>
    </row>
    <row r="57" spans="1:8" ht="19.5" customHeight="1">
      <c r="A57" s="72"/>
      <c r="B57" s="95"/>
      <c r="C57" s="69"/>
      <c r="D57" s="90"/>
      <c r="E57" s="90"/>
      <c r="F57" s="11" t="s">
        <v>50</v>
      </c>
      <c r="G57" s="8"/>
      <c r="H57" s="2"/>
    </row>
    <row r="58" spans="1:8" ht="25.5" customHeight="1">
      <c r="A58" s="72"/>
      <c r="B58" s="95"/>
      <c r="C58" s="69"/>
      <c r="D58" s="90"/>
      <c r="E58" s="90"/>
      <c r="F58" s="11" t="s">
        <v>51</v>
      </c>
      <c r="G58" s="8"/>
      <c r="H58" s="2"/>
    </row>
    <row r="59" spans="1:8" ht="39.75" customHeight="1">
      <c r="A59" s="72"/>
      <c r="B59" s="95"/>
      <c r="C59" s="69"/>
      <c r="D59" s="91"/>
      <c r="E59" s="91"/>
      <c r="F59" s="11" t="s">
        <v>52</v>
      </c>
      <c r="G59" s="8"/>
      <c r="H59" s="2"/>
    </row>
    <row r="60" spans="1:8" ht="15" customHeight="1">
      <c r="A60" s="80">
        <v>10</v>
      </c>
      <c r="B60" s="95" t="s">
        <v>84</v>
      </c>
      <c r="C60" s="69" t="s">
        <v>49</v>
      </c>
      <c r="D60" s="89"/>
      <c r="E60" s="89"/>
      <c r="F60" s="11" t="s">
        <v>45</v>
      </c>
      <c r="G60" s="8"/>
      <c r="H60" s="2">
        <f>+H61+H62+H63</f>
        <v>1815.9</v>
      </c>
    </row>
    <row r="61" spans="1:8" ht="15.75" customHeight="1">
      <c r="A61" s="72"/>
      <c r="B61" s="95"/>
      <c r="C61" s="69"/>
      <c r="D61" s="90"/>
      <c r="E61" s="90"/>
      <c r="F61" s="11" t="s">
        <v>50</v>
      </c>
      <c r="G61" s="8"/>
      <c r="H61" s="2"/>
    </row>
    <row r="62" spans="1:8" ht="25.5" customHeight="1">
      <c r="A62" s="72"/>
      <c r="B62" s="95"/>
      <c r="C62" s="69"/>
      <c r="D62" s="90"/>
      <c r="E62" s="90"/>
      <c r="F62" s="11" t="s">
        <v>51</v>
      </c>
      <c r="G62" s="8"/>
      <c r="H62" s="2">
        <v>1705.9</v>
      </c>
    </row>
    <row r="63" spans="1:8" ht="49.5" customHeight="1">
      <c r="A63" s="72"/>
      <c r="B63" s="95"/>
      <c r="C63" s="69"/>
      <c r="D63" s="91"/>
      <c r="E63" s="91"/>
      <c r="F63" s="11" t="s">
        <v>52</v>
      </c>
      <c r="G63" s="8"/>
      <c r="H63" s="2">
        <v>110</v>
      </c>
    </row>
    <row r="64" spans="1:8" ht="14.25" customHeight="1">
      <c r="A64" s="80">
        <v>11</v>
      </c>
      <c r="B64" s="102" t="s">
        <v>85</v>
      </c>
      <c r="C64" s="69" t="s">
        <v>49</v>
      </c>
      <c r="D64" s="89"/>
      <c r="E64" s="89"/>
      <c r="F64" s="11" t="s">
        <v>45</v>
      </c>
      <c r="G64" s="8"/>
      <c r="H64" s="2">
        <f>+H65+H66+H67</f>
        <v>0</v>
      </c>
    </row>
    <row r="65" spans="1:8" ht="18.75" customHeight="1">
      <c r="A65" s="72"/>
      <c r="B65" s="102"/>
      <c r="C65" s="69"/>
      <c r="D65" s="90"/>
      <c r="E65" s="90"/>
      <c r="F65" s="11" t="s">
        <v>50</v>
      </c>
      <c r="G65" s="8"/>
      <c r="H65" s="2"/>
    </row>
    <row r="66" spans="1:8" ht="34.5" customHeight="1">
      <c r="A66" s="72"/>
      <c r="B66" s="102"/>
      <c r="C66" s="69"/>
      <c r="D66" s="90"/>
      <c r="E66" s="90"/>
      <c r="F66" s="11" t="s">
        <v>51</v>
      </c>
      <c r="G66" s="8"/>
      <c r="H66" s="2"/>
    </row>
    <row r="67" spans="1:8" ht="76.5" customHeight="1">
      <c r="A67" s="72"/>
      <c r="B67" s="102"/>
      <c r="C67" s="69"/>
      <c r="D67" s="91"/>
      <c r="E67" s="91"/>
      <c r="F67" s="11" t="s">
        <v>52</v>
      </c>
      <c r="G67" s="8"/>
      <c r="H67" s="2"/>
    </row>
    <row r="68" spans="1:8" ht="15">
      <c r="A68" s="85">
        <v>12</v>
      </c>
      <c r="B68" s="95" t="s">
        <v>55</v>
      </c>
      <c r="C68" s="69" t="s">
        <v>49</v>
      </c>
      <c r="D68" s="89"/>
      <c r="E68" s="89"/>
      <c r="F68" s="11" t="s">
        <v>45</v>
      </c>
      <c r="G68" s="8"/>
      <c r="H68" s="2">
        <f>+H69+H70+H71</f>
        <v>23012.7</v>
      </c>
    </row>
    <row r="69" spans="1:8" ht="15">
      <c r="A69" s="85"/>
      <c r="B69" s="95"/>
      <c r="C69" s="69"/>
      <c r="D69" s="90"/>
      <c r="E69" s="90"/>
      <c r="F69" s="11" t="s">
        <v>50</v>
      </c>
      <c r="G69" s="8"/>
      <c r="H69" s="2"/>
    </row>
    <row r="70" spans="1:8" ht="15">
      <c r="A70" s="85"/>
      <c r="B70" s="95"/>
      <c r="C70" s="69"/>
      <c r="D70" s="90"/>
      <c r="E70" s="90"/>
      <c r="F70" s="11" t="s">
        <v>51</v>
      </c>
      <c r="G70" s="8"/>
      <c r="H70" s="2">
        <f>+H74+H82</f>
        <v>0</v>
      </c>
    </row>
    <row r="71" spans="1:8" ht="24" customHeight="1">
      <c r="A71" s="85"/>
      <c r="B71" s="95"/>
      <c r="C71" s="69"/>
      <c r="D71" s="91"/>
      <c r="E71" s="91"/>
      <c r="F71" s="11" t="s">
        <v>52</v>
      </c>
      <c r="G71" s="8"/>
      <c r="H71" s="2">
        <f>+H75+H79+H87</f>
        <v>23012.7</v>
      </c>
    </row>
    <row r="72" spans="1:8" ht="15">
      <c r="A72" s="85">
        <v>13</v>
      </c>
      <c r="B72" s="60" t="s">
        <v>139</v>
      </c>
      <c r="C72" s="69" t="s">
        <v>49</v>
      </c>
      <c r="D72" s="89"/>
      <c r="E72" s="89"/>
      <c r="F72" s="11" t="s">
        <v>45</v>
      </c>
      <c r="G72" s="8"/>
      <c r="H72" s="2">
        <f>+H74+H75</f>
        <v>0</v>
      </c>
    </row>
    <row r="73" spans="1:8" ht="15">
      <c r="A73" s="85"/>
      <c r="B73" s="60"/>
      <c r="C73" s="69"/>
      <c r="D73" s="90"/>
      <c r="E73" s="90"/>
      <c r="F73" s="11" t="s">
        <v>50</v>
      </c>
      <c r="G73" s="8"/>
      <c r="H73" s="2"/>
    </row>
    <row r="74" spans="1:8" ht="15">
      <c r="A74" s="85"/>
      <c r="B74" s="60"/>
      <c r="C74" s="69"/>
      <c r="D74" s="90"/>
      <c r="E74" s="90"/>
      <c r="F74" s="11" t="s">
        <v>51</v>
      </c>
      <c r="G74" s="8"/>
      <c r="H74" s="2"/>
    </row>
    <row r="75" spans="1:8" ht="47.25" customHeight="1">
      <c r="A75" s="85"/>
      <c r="B75" s="60"/>
      <c r="C75" s="69"/>
      <c r="D75" s="91"/>
      <c r="E75" s="91"/>
      <c r="F75" s="11" t="s">
        <v>52</v>
      </c>
      <c r="G75" s="8"/>
      <c r="H75" s="2"/>
    </row>
    <row r="76" spans="1:8" ht="15">
      <c r="A76" s="85">
        <v>14</v>
      </c>
      <c r="B76" s="95" t="s">
        <v>140</v>
      </c>
      <c r="C76" s="69" t="s">
        <v>49</v>
      </c>
      <c r="D76" s="89"/>
      <c r="E76" s="89"/>
      <c r="F76" s="11" t="s">
        <v>45</v>
      </c>
      <c r="G76" s="8"/>
      <c r="H76" s="2">
        <f>+H79</f>
        <v>12608.6</v>
      </c>
    </row>
    <row r="77" spans="1:8" ht="15">
      <c r="A77" s="85"/>
      <c r="B77" s="95"/>
      <c r="C77" s="69"/>
      <c r="D77" s="90"/>
      <c r="E77" s="90"/>
      <c r="F77" s="11" t="s">
        <v>50</v>
      </c>
      <c r="G77" s="8"/>
      <c r="H77" s="2"/>
    </row>
    <row r="78" spans="1:8" ht="15">
      <c r="A78" s="85"/>
      <c r="B78" s="95"/>
      <c r="C78" s="69"/>
      <c r="D78" s="90"/>
      <c r="E78" s="90"/>
      <c r="F78" s="11" t="s">
        <v>51</v>
      </c>
      <c r="G78" s="8"/>
      <c r="H78" s="2"/>
    </row>
    <row r="79" spans="1:8" ht="42.75" customHeight="1">
      <c r="A79" s="85"/>
      <c r="B79" s="95"/>
      <c r="C79" s="69"/>
      <c r="D79" s="91"/>
      <c r="E79" s="91"/>
      <c r="F79" s="11" t="s">
        <v>52</v>
      </c>
      <c r="G79" s="8"/>
      <c r="H79" s="2">
        <v>12608.6</v>
      </c>
    </row>
    <row r="80" spans="1:8" ht="30" customHeight="1">
      <c r="A80" s="80">
        <v>15</v>
      </c>
      <c r="B80" s="95" t="s">
        <v>86</v>
      </c>
      <c r="C80" s="69" t="s">
        <v>49</v>
      </c>
      <c r="D80" s="89"/>
      <c r="E80" s="89"/>
      <c r="F80" s="11" t="s">
        <v>45</v>
      </c>
      <c r="G80" s="8"/>
      <c r="H80" s="2">
        <f>+H82</f>
        <v>0</v>
      </c>
    </row>
    <row r="81" spans="1:8" ht="21.75" customHeight="1">
      <c r="A81" s="72"/>
      <c r="B81" s="95"/>
      <c r="C81" s="69"/>
      <c r="D81" s="90"/>
      <c r="E81" s="90"/>
      <c r="F81" s="11" t="s">
        <v>50</v>
      </c>
      <c r="G81" s="8"/>
      <c r="H81" s="2"/>
    </row>
    <row r="82" spans="1:8" ht="19.5" customHeight="1">
      <c r="A82" s="72"/>
      <c r="B82" s="95"/>
      <c r="C82" s="69"/>
      <c r="D82" s="90"/>
      <c r="E82" s="90"/>
      <c r="F82" s="11" t="s">
        <v>51</v>
      </c>
      <c r="G82" s="8"/>
      <c r="H82" s="2"/>
    </row>
    <row r="83" spans="1:8" ht="33.75" customHeight="1">
      <c r="A83" s="72"/>
      <c r="B83" s="95"/>
      <c r="C83" s="69"/>
      <c r="D83" s="91"/>
      <c r="E83" s="91"/>
      <c r="F83" s="11" t="s">
        <v>52</v>
      </c>
      <c r="G83" s="8"/>
      <c r="H83" s="2"/>
    </row>
    <row r="84" spans="1:8" ht="30" customHeight="1">
      <c r="A84" s="80">
        <v>16</v>
      </c>
      <c r="B84" s="95" t="s">
        <v>125</v>
      </c>
      <c r="C84" s="69" t="s">
        <v>49</v>
      </c>
      <c r="D84" s="89"/>
      <c r="E84" s="14"/>
      <c r="F84" s="11" t="s">
        <v>45</v>
      </c>
      <c r="G84" s="8"/>
      <c r="H84" s="2">
        <f>+H86+H87</f>
        <v>10404.1</v>
      </c>
    </row>
    <row r="85" spans="1:8" ht="21.75" customHeight="1">
      <c r="A85" s="72"/>
      <c r="B85" s="95"/>
      <c r="C85" s="69"/>
      <c r="D85" s="90"/>
      <c r="E85" s="14"/>
      <c r="F85" s="11" t="s">
        <v>50</v>
      </c>
      <c r="G85" s="8"/>
      <c r="H85" s="2"/>
    </row>
    <row r="86" spans="1:8" ht="45" customHeight="1">
      <c r="A86" s="72"/>
      <c r="B86" s="95"/>
      <c r="C86" s="69"/>
      <c r="D86" s="90"/>
      <c r="E86" s="14"/>
      <c r="F86" s="11" t="s">
        <v>51</v>
      </c>
      <c r="G86" s="8"/>
      <c r="H86" s="2"/>
    </row>
    <row r="87" spans="1:8" ht="57.75" customHeight="1">
      <c r="A87" s="72"/>
      <c r="B87" s="95"/>
      <c r="C87" s="69"/>
      <c r="D87" s="91"/>
      <c r="E87" s="14"/>
      <c r="F87" s="11" t="s">
        <v>52</v>
      </c>
      <c r="G87" s="8"/>
      <c r="H87" s="2">
        <v>10404.1</v>
      </c>
    </row>
    <row r="88" spans="1:8" ht="15">
      <c r="A88" s="85">
        <v>17</v>
      </c>
      <c r="B88" s="95" t="s">
        <v>56</v>
      </c>
      <c r="C88" s="69" t="s">
        <v>49</v>
      </c>
      <c r="D88" s="89"/>
      <c r="E88" s="14"/>
      <c r="F88" s="11" t="s">
        <v>45</v>
      </c>
      <c r="G88" s="8"/>
      <c r="H88" s="2">
        <f>+H92+H96+H100+H105</f>
        <v>333556.3</v>
      </c>
    </row>
    <row r="89" spans="1:8" ht="15">
      <c r="A89" s="85"/>
      <c r="B89" s="95"/>
      <c r="C89" s="69"/>
      <c r="D89" s="90"/>
      <c r="E89" s="14"/>
      <c r="F89" s="11" t="s">
        <v>50</v>
      </c>
      <c r="G89" s="8"/>
      <c r="H89" s="2">
        <f>+H93+H97+H101</f>
        <v>0</v>
      </c>
    </row>
    <row r="90" spans="1:8" ht="15">
      <c r="A90" s="85"/>
      <c r="B90" s="95"/>
      <c r="C90" s="69"/>
      <c r="D90" s="90"/>
      <c r="E90" s="14"/>
      <c r="F90" s="11" t="s">
        <v>51</v>
      </c>
      <c r="G90" s="8"/>
      <c r="H90" s="2">
        <f>+H94+H98+H102+H107</f>
        <v>333556.3</v>
      </c>
    </row>
    <row r="91" spans="1:8" ht="44.25" customHeight="1">
      <c r="A91" s="85"/>
      <c r="B91" s="95"/>
      <c r="C91" s="69"/>
      <c r="D91" s="91"/>
      <c r="E91" s="14"/>
      <c r="F91" s="11" t="s">
        <v>52</v>
      </c>
      <c r="G91" s="8"/>
      <c r="H91" s="2">
        <f>+H95+H99+H103+H108</f>
        <v>0</v>
      </c>
    </row>
    <row r="92" spans="1:8" ht="16.5" customHeight="1">
      <c r="A92" s="85">
        <v>18</v>
      </c>
      <c r="B92" s="95" t="s">
        <v>87</v>
      </c>
      <c r="C92" s="69" t="s">
        <v>49</v>
      </c>
      <c r="D92" s="89"/>
      <c r="E92" s="89"/>
      <c r="F92" s="11" t="s">
        <v>45</v>
      </c>
      <c r="G92" s="8"/>
      <c r="H92" s="2">
        <f>+H94</f>
        <v>225031.2</v>
      </c>
    </row>
    <row r="93" spans="1:8" ht="15">
      <c r="A93" s="85"/>
      <c r="B93" s="95"/>
      <c r="C93" s="69"/>
      <c r="D93" s="90"/>
      <c r="E93" s="90"/>
      <c r="F93" s="11" t="s">
        <v>50</v>
      </c>
      <c r="G93" s="8"/>
      <c r="H93" s="2"/>
    </row>
    <row r="94" spans="1:8" ht="15">
      <c r="A94" s="85"/>
      <c r="B94" s="95"/>
      <c r="C94" s="69"/>
      <c r="D94" s="90"/>
      <c r="E94" s="90"/>
      <c r="F94" s="11" t="s">
        <v>51</v>
      </c>
      <c r="G94" s="8"/>
      <c r="H94" s="2">
        <v>225031.2</v>
      </c>
    </row>
    <row r="95" spans="1:8" ht="90.75" customHeight="1">
      <c r="A95" s="85"/>
      <c r="B95" s="95"/>
      <c r="C95" s="69"/>
      <c r="D95" s="91"/>
      <c r="E95" s="91"/>
      <c r="F95" s="11" t="s">
        <v>52</v>
      </c>
      <c r="G95" s="8"/>
      <c r="H95" s="2"/>
    </row>
    <row r="96" spans="1:8" ht="33.75" customHeight="1">
      <c r="A96" s="85">
        <v>19</v>
      </c>
      <c r="B96" s="102" t="s">
        <v>88</v>
      </c>
      <c r="C96" s="69" t="s">
        <v>49</v>
      </c>
      <c r="D96" s="89"/>
      <c r="E96" s="89"/>
      <c r="F96" s="11" t="s">
        <v>45</v>
      </c>
      <c r="G96" s="8"/>
      <c r="H96" s="2">
        <f>+H98</f>
        <v>99126.2</v>
      </c>
    </row>
    <row r="97" spans="1:8" ht="15">
      <c r="A97" s="85"/>
      <c r="B97" s="103"/>
      <c r="C97" s="69"/>
      <c r="D97" s="90"/>
      <c r="E97" s="90"/>
      <c r="F97" s="11" t="s">
        <v>50</v>
      </c>
      <c r="G97" s="8"/>
      <c r="H97" s="2"/>
    </row>
    <row r="98" spans="1:8" ht="15">
      <c r="A98" s="85"/>
      <c r="B98" s="103"/>
      <c r="C98" s="69"/>
      <c r="D98" s="90"/>
      <c r="E98" s="90"/>
      <c r="F98" s="11" t="s">
        <v>51</v>
      </c>
      <c r="G98" s="8"/>
      <c r="H98" s="2">
        <v>99126.2</v>
      </c>
    </row>
    <row r="99" spans="1:8" ht="60.75" customHeight="1">
      <c r="A99" s="85"/>
      <c r="B99" s="103"/>
      <c r="C99" s="69"/>
      <c r="D99" s="91"/>
      <c r="E99" s="91"/>
      <c r="F99" s="11" t="s">
        <v>52</v>
      </c>
      <c r="G99" s="8"/>
      <c r="H99" s="2"/>
    </row>
    <row r="100" spans="1:8" ht="19.5" customHeight="1">
      <c r="A100" s="82">
        <v>20</v>
      </c>
      <c r="B100" s="95" t="s">
        <v>89</v>
      </c>
      <c r="C100" s="96" t="s">
        <v>57</v>
      </c>
      <c r="D100" s="89"/>
      <c r="E100" s="89"/>
      <c r="F100" s="11" t="s">
        <v>45</v>
      </c>
      <c r="G100" s="8"/>
      <c r="H100" s="2">
        <f>+H102</f>
        <v>9065.3</v>
      </c>
    </row>
    <row r="101" spans="1:8" ht="15">
      <c r="A101" s="82"/>
      <c r="B101" s="95"/>
      <c r="C101" s="96"/>
      <c r="D101" s="90"/>
      <c r="E101" s="90"/>
      <c r="F101" s="11" t="s">
        <v>50</v>
      </c>
      <c r="G101" s="8"/>
      <c r="H101" s="2"/>
    </row>
    <row r="102" spans="1:8" ht="15">
      <c r="A102" s="82"/>
      <c r="B102" s="95"/>
      <c r="C102" s="96"/>
      <c r="D102" s="90"/>
      <c r="E102" s="90"/>
      <c r="F102" s="11" t="s">
        <v>51</v>
      </c>
      <c r="G102" s="8"/>
      <c r="H102" s="2">
        <v>9065.3</v>
      </c>
    </row>
    <row r="103" spans="1:8" ht="30.75" customHeight="1">
      <c r="A103" s="82"/>
      <c r="B103" s="95"/>
      <c r="C103" s="96"/>
      <c r="D103" s="91"/>
      <c r="E103" s="91"/>
      <c r="F103" s="11" t="s">
        <v>52</v>
      </c>
      <c r="G103" s="8"/>
      <c r="H103" s="2"/>
    </row>
    <row r="104" spans="1:8" ht="15.75" customHeight="1" hidden="1">
      <c r="A104" s="82"/>
      <c r="B104" s="95"/>
      <c r="C104" s="96"/>
      <c r="D104" s="13"/>
      <c r="E104" s="13"/>
      <c r="F104" s="11" t="s">
        <v>58</v>
      </c>
      <c r="G104" s="8"/>
      <c r="H104" s="2"/>
    </row>
    <row r="105" spans="1:8" ht="15.75" customHeight="1">
      <c r="A105" s="82">
        <v>20</v>
      </c>
      <c r="B105" s="95" t="s">
        <v>141</v>
      </c>
      <c r="C105" s="96" t="s">
        <v>57</v>
      </c>
      <c r="D105" s="92"/>
      <c r="E105" s="92"/>
      <c r="F105" s="11" t="s">
        <v>45</v>
      </c>
      <c r="G105" s="8"/>
      <c r="H105" s="2">
        <f>+H107</f>
        <v>333.6</v>
      </c>
    </row>
    <row r="106" spans="1:8" ht="15.75" customHeight="1">
      <c r="A106" s="82"/>
      <c r="B106" s="60"/>
      <c r="C106" s="96"/>
      <c r="D106" s="93"/>
      <c r="E106" s="93"/>
      <c r="F106" s="11" t="s">
        <v>50</v>
      </c>
      <c r="G106" s="8"/>
      <c r="H106" s="2"/>
    </row>
    <row r="107" spans="1:8" ht="15.75" customHeight="1">
      <c r="A107" s="82"/>
      <c r="B107" s="60"/>
      <c r="C107" s="96"/>
      <c r="D107" s="93"/>
      <c r="E107" s="93"/>
      <c r="F107" s="11" t="s">
        <v>51</v>
      </c>
      <c r="G107" s="8"/>
      <c r="H107" s="2">
        <v>333.6</v>
      </c>
    </row>
    <row r="108" spans="1:8" ht="15.75" customHeight="1">
      <c r="A108" s="82"/>
      <c r="B108" s="60"/>
      <c r="C108" s="96"/>
      <c r="D108" s="94"/>
      <c r="E108" s="94"/>
      <c r="F108" s="11" t="s">
        <v>52</v>
      </c>
      <c r="G108" s="8"/>
      <c r="H108" s="2"/>
    </row>
    <row r="109" spans="1:8" ht="15">
      <c r="A109" s="82">
        <v>21</v>
      </c>
      <c r="B109" s="95" t="s">
        <v>59</v>
      </c>
      <c r="C109" s="96" t="s">
        <v>57</v>
      </c>
      <c r="D109" s="92"/>
      <c r="E109" s="92"/>
      <c r="F109" s="11" t="s">
        <v>45</v>
      </c>
      <c r="G109" s="8"/>
      <c r="H109" s="2">
        <f>+H112</f>
        <v>47.4</v>
      </c>
    </row>
    <row r="110" spans="1:8" ht="15">
      <c r="A110" s="82"/>
      <c r="B110" s="95"/>
      <c r="C110" s="96"/>
      <c r="D110" s="93"/>
      <c r="E110" s="93"/>
      <c r="F110" s="11" t="s">
        <v>50</v>
      </c>
      <c r="G110" s="8"/>
      <c r="H110" s="2"/>
    </row>
    <row r="111" spans="1:8" ht="15">
      <c r="A111" s="82"/>
      <c r="B111" s="95"/>
      <c r="C111" s="96"/>
      <c r="D111" s="93"/>
      <c r="E111" s="93"/>
      <c r="F111" s="11" t="s">
        <v>51</v>
      </c>
      <c r="G111" s="8"/>
      <c r="H111" s="2"/>
    </row>
    <row r="112" spans="1:8" ht="15">
      <c r="A112" s="82"/>
      <c r="B112" s="95"/>
      <c r="C112" s="96"/>
      <c r="D112" s="94"/>
      <c r="E112" s="94"/>
      <c r="F112" s="11" t="s">
        <v>52</v>
      </c>
      <c r="G112" s="8"/>
      <c r="H112" s="2">
        <v>47.4</v>
      </c>
    </row>
    <row r="113" spans="1:8" ht="15">
      <c r="A113" s="82">
        <v>22</v>
      </c>
      <c r="B113" s="95" t="s">
        <v>60</v>
      </c>
      <c r="C113" s="96" t="s">
        <v>57</v>
      </c>
      <c r="D113" s="92"/>
      <c r="E113" s="92"/>
      <c r="F113" s="11" t="s">
        <v>45</v>
      </c>
      <c r="G113" s="8"/>
      <c r="H113" s="2">
        <f>+H117+H121</f>
        <v>726.4</v>
      </c>
    </row>
    <row r="114" spans="1:8" ht="15">
      <c r="A114" s="82"/>
      <c r="B114" s="95"/>
      <c r="C114" s="96"/>
      <c r="D114" s="93"/>
      <c r="E114" s="93"/>
      <c r="F114" s="11" t="s">
        <v>50</v>
      </c>
      <c r="G114" s="8"/>
      <c r="H114" s="2">
        <f>+H118+H122</f>
        <v>0</v>
      </c>
    </row>
    <row r="115" spans="1:8" ht="15">
      <c r="A115" s="82"/>
      <c r="B115" s="95"/>
      <c r="C115" s="96"/>
      <c r="D115" s="93"/>
      <c r="E115" s="93"/>
      <c r="F115" s="11" t="s">
        <v>51</v>
      </c>
      <c r="G115" s="8"/>
      <c r="H115" s="2">
        <f>+H119+H123</f>
        <v>682.4</v>
      </c>
    </row>
    <row r="116" spans="1:8" ht="26.25" customHeight="1">
      <c r="A116" s="82"/>
      <c r="B116" s="95"/>
      <c r="C116" s="96"/>
      <c r="D116" s="94"/>
      <c r="E116" s="94"/>
      <c r="F116" s="11" t="s">
        <v>52</v>
      </c>
      <c r="G116" s="8"/>
      <c r="H116" s="2">
        <f>+H120+H124</f>
        <v>44</v>
      </c>
    </row>
    <row r="117" spans="1:8" ht="15">
      <c r="A117" s="82">
        <v>23</v>
      </c>
      <c r="B117" s="95" t="s">
        <v>90</v>
      </c>
      <c r="C117" s="96" t="s">
        <v>57</v>
      </c>
      <c r="D117" s="92"/>
      <c r="E117" s="92"/>
      <c r="F117" s="11" t="s">
        <v>45</v>
      </c>
      <c r="G117" s="8"/>
      <c r="H117" s="2">
        <f>+H120</f>
        <v>0</v>
      </c>
    </row>
    <row r="118" spans="1:8" ht="15">
      <c r="A118" s="82"/>
      <c r="B118" s="95"/>
      <c r="C118" s="96"/>
      <c r="D118" s="93"/>
      <c r="E118" s="93"/>
      <c r="F118" s="11" t="s">
        <v>50</v>
      </c>
      <c r="G118" s="8"/>
      <c r="H118" s="2"/>
    </row>
    <row r="119" spans="1:8" ht="15">
      <c r="A119" s="82"/>
      <c r="B119" s="95"/>
      <c r="C119" s="96"/>
      <c r="D119" s="93"/>
      <c r="E119" s="93"/>
      <c r="F119" s="11" t="s">
        <v>51</v>
      </c>
      <c r="G119" s="8"/>
      <c r="H119" s="2"/>
    </row>
    <row r="120" spans="1:8" ht="15">
      <c r="A120" s="82"/>
      <c r="B120" s="95"/>
      <c r="C120" s="96"/>
      <c r="D120" s="94"/>
      <c r="E120" s="94"/>
      <c r="F120" s="11" t="s">
        <v>52</v>
      </c>
      <c r="G120" s="8"/>
      <c r="H120" s="2"/>
    </row>
    <row r="121" spans="1:8" ht="15">
      <c r="A121" s="82">
        <v>23</v>
      </c>
      <c r="B121" s="95" t="s">
        <v>114</v>
      </c>
      <c r="C121" s="96" t="s">
        <v>57</v>
      </c>
      <c r="D121" s="92"/>
      <c r="E121" s="92"/>
      <c r="F121" s="11" t="s">
        <v>45</v>
      </c>
      <c r="G121" s="8"/>
      <c r="H121" s="2">
        <f>+H124+H123</f>
        <v>726.4</v>
      </c>
    </row>
    <row r="122" spans="1:8" ht="15">
      <c r="A122" s="82"/>
      <c r="B122" s="95"/>
      <c r="C122" s="96"/>
      <c r="D122" s="93"/>
      <c r="E122" s="93"/>
      <c r="F122" s="11" t="s">
        <v>50</v>
      </c>
      <c r="G122" s="8"/>
      <c r="H122" s="2"/>
    </row>
    <row r="123" spans="1:8" ht="15">
      <c r="A123" s="82"/>
      <c r="B123" s="95"/>
      <c r="C123" s="96"/>
      <c r="D123" s="93"/>
      <c r="E123" s="93"/>
      <c r="F123" s="11" t="s">
        <v>51</v>
      </c>
      <c r="G123" s="8"/>
      <c r="H123" s="2">
        <v>682.4</v>
      </c>
    </row>
    <row r="124" spans="1:8" ht="15">
      <c r="A124" s="82"/>
      <c r="B124" s="95"/>
      <c r="C124" s="96"/>
      <c r="D124" s="94"/>
      <c r="E124" s="94"/>
      <c r="F124" s="11" t="s">
        <v>52</v>
      </c>
      <c r="G124" s="8"/>
      <c r="H124" s="2">
        <v>44</v>
      </c>
    </row>
    <row r="125" spans="1:8" ht="15">
      <c r="A125" s="82">
        <v>24</v>
      </c>
      <c r="B125" s="95" t="s">
        <v>61</v>
      </c>
      <c r="C125" s="96" t="s">
        <v>57</v>
      </c>
      <c r="D125" s="92"/>
      <c r="E125" s="92"/>
      <c r="F125" s="11" t="s">
        <v>45</v>
      </c>
      <c r="G125" s="8"/>
      <c r="H125" s="2">
        <f>+H127+H128</f>
        <v>0</v>
      </c>
    </row>
    <row r="126" spans="1:8" ht="15">
      <c r="A126" s="82"/>
      <c r="B126" s="95"/>
      <c r="C126" s="96"/>
      <c r="D126" s="93"/>
      <c r="E126" s="93"/>
      <c r="F126" s="11" t="s">
        <v>50</v>
      </c>
      <c r="G126" s="8"/>
      <c r="H126" s="2">
        <f>+H130</f>
        <v>0</v>
      </c>
    </row>
    <row r="127" spans="1:8" ht="15">
      <c r="A127" s="82"/>
      <c r="B127" s="95"/>
      <c r="C127" s="96"/>
      <c r="D127" s="93"/>
      <c r="E127" s="93"/>
      <c r="F127" s="11" t="s">
        <v>51</v>
      </c>
      <c r="G127" s="8"/>
      <c r="H127" s="2"/>
    </row>
    <row r="128" spans="1:8" ht="15">
      <c r="A128" s="82"/>
      <c r="B128" s="95"/>
      <c r="C128" s="96"/>
      <c r="D128" s="94"/>
      <c r="E128" s="94"/>
      <c r="F128" s="11" t="s">
        <v>52</v>
      </c>
      <c r="G128" s="8"/>
      <c r="H128" s="2"/>
    </row>
    <row r="129" spans="1:8" ht="15">
      <c r="A129" s="82">
        <v>25</v>
      </c>
      <c r="B129" s="95" t="s">
        <v>91</v>
      </c>
      <c r="C129" s="96" t="s">
        <v>57</v>
      </c>
      <c r="D129" s="92"/>
      <c r="E129" s="92"/>
      <c r="F129" s="11" t="s">
        <v>45</v>
      </c>
      <c r="G129" s="8"/>
      <c r="H129" s="2">
        <f>+H131+H132</f>
        <v>0</v>
      </c>
    </row>
    <row r="130" spans="1:8" ht="15">
      <c r="A130" s="82"/>
      <c r="B130" s="95"/>
      <c r="C130" s="96"/>
      <c r="D130" s="93"/>
      <c r="E130" s="93"/>
      <c r="F130" s="11" t="s">
        <v>50</v>
      </c>
      <c r="G130" s="8"/>
      <c r="H130" s="2">
        <f>+H134</f>
        <v>0</v>
      </c>
    </row>
    <row r="131" spans="1:8" ht="15">
      <c r="A131" s="82"/>
      <c r="B131" s="95"/>
      <c r="C131" s="96"/>
      <c r="D131" s="93"/>
      <c r="E131" s="93"/>
      <c r="F131" s="11" t="s">
        <v>51</v>
      </c>
      <c r="G131" s="8"/>
      <c r="H131" s="2"/>
    </row>
    <row r="132" spans="1:8" ht="15">
      <c r="A132" s="82"/>
      <c r="B132" s="95"/>
      <c r="C132" s="96"/>
      <c r="D132" s="94"/>
      <c r="E132" s="94"/>
      <c r="F132" s="11" t="s">
        <v>52</v>
      </c>
      <c r="G132" s="8"/>
      <c r="H132" s="2"/>
    </row>
    <row r="133" spans="1:8" ht="15">
      <c r="A133" s="82">
        <v>26</v>
      </c>
      <c r="B133" s="95" t="s">
        <v>62</v>
      </c>
      <c r="C133" s="96" t="s">
        <v>57</v>
      </c>
      <c r="D133" s="92"/>
      <c r="E133" s="92"/>
      <c r="F133" s="11" t="s">
        <v>45</v>
      </c>
      <c r="G133" s="8"/>
      <c r="H133" s="2">
        <f>+H136</f>
        <v>1185.4</v>
      </c>
    </row>
    <row r="134" spans="1:8" ht="15">
      <c r="A134" s="82"/>
      <c r="B134" s="95"/>
      <c r="C134" s="96"/>
      <c r="D134" s="93"/>
      <c r="E134" s="93"/>
      <c r="F134" s="11" t="s">
        <v>50</v>
      </c>
      <c r="G134" s="8"/>
      <c r="H134" s="2"/>
    </row>
    <row r="135" spans="1:8" ht="15">
      <c r="A135" s="82"/>
      <c r="B135" s="95"/>
      <c r="C135" s="96"/>
      <c r="D135" s="93"/>
      <c r="E135" s="93"/>
      <c r="F135" s="11" t="s">
        <v>51</v>
      </c>
      <c r="G135" s="8"/>
      <c r="H135" s="2"/>
    </row>
    <row r="136" spans="1:8" ht="15">
      <c r="A136" s="82"/>
      <c r="B136" s="95"/>
      <c r="C136" s="96"/>
      <c r="D136" s="94"/>
      <c r="E136" s="94"/>
      <c r="F136" s="11" t="s">
        <v>52</v>
      </c>
      <c r="G136" s="8"/>
      <c r="H136" s="2">
        <v>1185.4</v>
      </c>
    </row>
    <row r="137" spans="1:8" ht="15">
      <c r="A137" s="82">
        <v>27</v>
      </c>
      <c r="B137" s="95" t="s">
        <v>63</v>
      </c>
      <c r="C137" s="96" t="s">
        <v>57</v>
      </c>
      <c r="D137" s="92"/>
      <c r="E137" s="92"/>
      <c r="F137" s="11" t="s">
        <v>45</v>
      </c>
      <c r="G137" s="8"/>
      <c r="H137" s="2">
        <f>+H140</f>
        <v>110</v>
      </c>
    </row>
    <row r="138" spans="1:8" ht="15">
      <c r="A138" s="82"/>
      <c r="B138" s="95"/>
      <c r="C138" s="96"/>
      <c r="D138" s="93"/>
      <c r="E138" s="93"/>
      <c r="F138" s="11" t="s">
        <v>50</v>
      </c>
      <c r="G138" s="8"/>
      <c r="H138" s="2"/>
    </row>
    <row r="139" spans="1:8" ht="15">
      <c r="A139" s="82"/>
      <c r="B139" s="95"/>
      <c r="C139" s="96"/>
      <c r="D139" s="93"/>
      <c r="E139" s="93"/>
      <c r="F139" s="11" t="s">
        <v>51</v>
      </c>
      <c r="G139" s="8"/>
      <c r="H139" s="2"/>
    </row>
    <row r="140" spans="1:8" ht="15">
      <c r="A140" s="82"/>
      <c r="B140" s="95"/>
      <c r="C140" s="96"/>
      <c r="D140" s="94"/>
      <c r="E140" s="94"/>
      <c r="F140" s="11" t="s">
        <v>52</v>
      </c>
      <c r="G140" s="8"/>
      <c r="H140" s="2">
        <v>110</v>
      </c>
    </row>
    <row r="141" spans="1:8" ht="15" customHeight="1">
      <c r="A141" s="82">
        <v>28</v>
      </c>
      <c r="B141" s="95" t="s">
        <v>64</v>
      </c>
      <c r="C141" s="69" t="s">
        <v>74</v>
      </c>
      <c r="D141" s="92"/>
      <c r="E141" s="92"/>
      <c r="F141" s="11" t="s">
        <v>45</v>
      </c>
      <c r="G141" s="8"/>
      <c r="H141" s="2">
        <f>+H145+H149+H153</f>
        <v>13121.2</v>
      </c>
    </row>
    <row r="142" spans="1:8" ht="15">
      <c r="A142" s="82"/>
      <c r="B142" s="95"/>
      <c r="C142" s="69"/>
      <c r="D142" s="93"/>
      <c r="E142" s="93"/>
      <c r="F142" s="11" t="s">
        <v>50</v>
      </c>
      <c r="G142" s="8"/>
      <c r="H142" s="2">
        <f>+H146+H150+H154</f>
        <v>0</v>
      </c>
    </row>
    <row r="143" spans="1:8" ht="15">
      <c r="A143" s="82"/>
      <c r="B143" s="95"/>
      <c r="C143" s="69"/>
      <c r="D143" s="93"/>
      <c r="E143" s="93"/>
      <c r="F143" s="11" t="s">
        <v>51</v>
      </c>
      <c r="G143" s="8"/>
      <c r="H143" s="2">
        <f>+H147+H151+H155</f>
        <v>0</v>
      </c>
    </row>
    <row r="144" spans="1:8" ht="15">
      <c r="A144" s="82"/>
      <c r="B144" s="95"/>
      <c r="C144" s="69"/>
      <c r="D144" s="94"/>
      <c r="E144" s="94"/>
      <c r="F144" s="11" t="s">
        <v>52</v>
      </c>
      <c r="G144" s="8"/>
      <c r="H144" s="2">
        <f>+H148+H152+H156</f>
        <v>13121.2</v>
      </c>
    </row>
    <row r="145" spans="1:8" ht="16.5" customHeight="1">
      <c r="A145" s="82">
        <v>29</v>
      </c>
      <c r="B145" s="95" t="s">
        <v>92</v>
      </c>
      <c r="C145" s="69" t="s">
        <v>74</v>
      </c>
      <c r="D145" s="92"/>
      <c r="E145" s="92"/>
      <c r="F145" s="11" t="s">
        <v>45</v>
      </c>
      <c r="G145" s="8"/>
      <c r="H145" s="2">
        <f>+H146+H147+H148</f>
        <v>0</v>
      </c>
    </row>
    <row r="146" spans="1:8" ht="15">
      <c r="A146" s="82"/>
      <c r="B146" s="95"/>
      <c r="C146" s="69"/>
      <c r="D146" s="93"/>
      <c r="E146" s="93"/>
      <c r="F146" s="11" t="s">
        <v>50</v>
      </c>
      <c r="G146" s="8"/>
      <c r="H146" s="2"/>
    </row>
    <row r="147" spans="1:8" ht="15">
      <c r="A147" s="82"/>
      <c r="B147" s="95"/>
      <c r="C147" s="69"/>
      <c r="D147" s="93"/>
      <c r="E147" s="93"/>
      <c r="F147" s="11" t="s">
        <v>51</v>
      </c>
      <c r="G147" s="8"/>
      <c r="H147" s="2"/>
    </row>
    <row r="148" spans="1:8" ht="15">
      <c r="A148" s="82"/>
      <c r="B148" s="95"/>
      <c r="C148" s="69"/>
      <c r="D148" s="94"/>
      <c r="E148" s="94"/>
      <c r="F148" s="11" t="s">
        <v>52</v>
      </c>
      <c r="G148" s="8"/>
      <c r="H148" s="2"/>
    </row>
    <row r="149" spans="1:8" ht="16.5" customHeight="1">
      <c r="A149" s="82">
        <v>30</v>
      </c>
      <c r="B149" s="95" t="s">
        <v>93</v>
      </c>
      <c r="C149" s="69" t="s">
        <v>74</v>
      </c>
      <c r="D149" s="92"/>
      <c r="E149" s="92"/>
      <c r="F149" s="11" t="s">
        <v>45</v>
      </c>
      <c r="G149" s="8"/>
      <c r="H149" s="2">
        <f>+H150+H151+H152</f>
        <v>8610.6</v>
      </c>
    </row>
    <row r="150" spans="1:8" ht="15">
      <c r="A150" s="82"/>
      <c r="B150" s="95"/>
      <c r="C150" s="69"/>
      <c r="D150" s="93"/>
      <c r="E150" s="93"/>
      <c r="F150" s="11" t="s">
        <v>50</v>
      </c>
      <c r="G150" s="8"/>
      <c r="H150" s="2"/>
    </row>
    <row r="151" spans="1:8" ht="15">
      <c r="A151" s="82"/>
      <c r="B151" s="95"/>
      <c r="C151" s="69"/>
      <c r="D151" s="93"/>
      <c r="E151" s="93"/>
      <c r="F151" s="11" t="s">
        <v>51</v>
      </c>
      <c r="G151" s="8"/>
      <c r="H151" s="2"/>
    </row>
    <row r="152" spans="1:8" ht="15">
      <c r="A152" s="82"/>
      <c r="B152" s="95"/>
      <c r="C152" s="69"/>
      <c r="D152" s="94"/>
      <c r="E152" s="94"/>
      <c r="F152" s="11" t="s">
        <v>52</v>
      </c>
      <c r="G152" s="8"/>
      <c r="H152" s="2">
        <v>8610.6</v>
      </c>
    </row>
    <row r="153" spans="1:8" ht="16.5" customHeight="1">
      <c r="A153" s="82">
        <v>31</v>
      </c>
      <c r="B153" s="95" t="s">
        <v>94</v>
      </c>
      <c r="C153" s="69" t="s">
        <v>74</v>
      </c>
      <c r="D153" s="92"/>
      <c r="E153" s="92"/>
      <c r="F153" s="11" t="s">
        <v>45</v>
      </c>
      <c r="G153" s="8"/>
      <c r="H153" s="2">
        <f>+H154+H155+H156</f>
        <v>4510.6</v>
      </c>
    </row>
    <row r="154" spans="1:8" ht="15">
      <c r="A154" s="82"/>
      <c r="B154" s="95"/>
      <c r="C154" s="69"/>
      <c r="D154" s="93"/>
      <c r="E154" s="93"/>
      <c r="F154" s="11" t="s">
        <v>50</v>
      </c>
      <c r="G154" s="8"/>
      <c r="H154" s="2"/>
    </row>
    <row r="155" spans="1:8" ht="15">
      <c r="A155" s="82"/>
      <c r="B155" s="95"/>
      <c r="C155" s="69"/>
      <c r="D155" s="93"/>
      <c r="E155" s="93"/>
      <c r="F155" s="11" t="s">
        <v>51</v>
      </c>
      <c r="G155" s="8"/>
      <c r="H155" s="2"/>
    </row>
    <row r="156" spans="1:8" ht="15">
      <c r="A156" s="82"/>
      <c r="B156" s="95"/>
      <c r="C156" s="69"/>
      <c r="D156" s="94"/>
      <c r="E156" s="94"/>
      <c r="F156" s="11" t="s">
        <v>52</v>
      </c>
      <c r="G156" s="8"/>
      <c r="H156" s="2">
        <v>4510.6</v>
      </c>
    </row>
    <row r="157" spans="1:8" ht="15" customHeight="1">
      <c r="A157" s="82">
        <v>32</v>
      </c>
      <c r="B157" s="95" t="s">
        <v>66</v>
      </c>
      <c r="C157" s="96" t="s">
        <v>65</v>
      </c>
      <c r="D157" s="92"/>
      <c r="E157" s="92"/>
      <c r="F157" s="11" t="s">
        <v>45</v>
      </c>
      <c r="G157" s="8"/>
      <c r="H157" s="2">
        <f>+H158+H159+H160</f>
        <v>1733.6000000000001</v>
      </c>
    </row>
    <row r="158" spans="1:8" ht="15">
      <c r="A158" s="82"/>
      <c r="B158" s="95"/>
      <c r="C158" s="96"/>
      <c r="D158" s="93"/>
      <c r="E158" s="93"/>
      <c r="F158" s="11" t="s">
        <v>50</v>
      </c>
      <c r="G158" s="8"/>
      <c r="H158" s="2"/>
    </row>
    <row r="159" spans="1:8" ht="15">
      <c r="A159" s="82"/>
      <c r="B159" s="95"/>
      <c r="C159" s="96"/>
      <c r="D159" s="93"/>
      <c r="E159" s="93"/>
      <c r="F159" s="11" t="s">
        <v>51</v>
      </c>
      <c r="G159" s="8"/>
      <c r="H159" s="2">
        <v>1620.2</v>
      </c>
    </row>
    <row r="160" spans="1:8" ht="15">
      <c r="A160" s="82"/>
      <c r="B160" s="95"/>
      <c r="C160" s="96"/>
      <c r="D160" s="94"/>
      <c r="E160" s="94"/>
      <c r="F160" s="11" t="s">
        <v>52</v>
      </c>
      <c r="G160" s="8"/>
      <c r="H160" s="2">
        <v>113.4</v>
      </c>
    </row>
    <row r="161" spans="1:8" ht="15">
      <c r="A161" s="49">
        <v>33</v>
      </c>
      <c r="B161" s="95" t="s">
        <v>31</v>
      </c>
      <c r="C161" s="96" t="s">
        <v>65</v>
      </c>
      <c r="D161" s="92"/>
      <c r="E161" s="92"/>
      <c r="F161" s="11" t="s">
        <v>45</v>
      </c>
      <c r="G161" s="8"/>
      <c r="H161" s="2">
        <f>+H162+H163+H164</f>
        <v>1320.5</v>
      </c>
    </row>
    <row r="162" spans="1:8" ht="15">
      <c r="A162" s="50"/>
      <c r="B162" s="95"/>
      <c r="C162" s="96"/>
      <c r="D162" s="93"/>
      <c r="E162" s="93"/>
      <c r="F162" s="11" t="s">
        <v>50</v>
      </c>
      <c r="G162" s="8"/>
      <c r="H162" s="2"/>
    </row>
    <row r="163" spans="1:8" ht="15">
      <c r="A163" s="50"/>
      <c r="B163" s="95"/>
      <c r="C163" s="96"/>
      <c r="D163" s="93"/>
      <c r="E163" s="93"/>
      <c r="F163" s="11" t="s">
        <v>51</v>
      </c>
      <c r="G163" s="8"/>
      <c r="H163" s="2"/>
    </row>
    <row r="164" spans="1:8" ht="15">
      <c r="A164" s="50"/>
      <c r="B164" s="95"/>
      <c r="C164" s="96"/>
      <c r="D164" s="94"/>
      <c r="E164" s="94"/>
      <c r="F164" s="11" t="s">
        <v>52</v>
      </c>
      <c r="G164" s="8"/>
      <c r="H164" s="2">
        <f>+H168+H172+H176+H180+H184+H188+H192</f>
        <v>1320.5</v>
      </c>
    </row>
    <row r="165" spans="1:8" ht="15">
      <c r="A165" s="49">
        <v>35</v>
      </c>
      <c r="B165" s="39" t="s">
        <v>77</v>
      </c>
      <c r="C165" s="96" t="s">
        <v>65</v>
      </c>
      <c r="D165" s="92"/>
      <c r="E165" s="92"/>
      <c r="F165" s="11" t="s">
        <v>45</v>
      </c>
      <c r="G165" s="8"/>
      <c r="H165" s="2">
        <f>+H166+H167+H168</f>
        <v>1013</v>
      </c>
    </row>
    <row r="166" spans="1:8" ht="14.25" customHeight="1">
      <c r="A166" s="50"/>
      <c r="B166" s="40"/>
      <c r="C166" s="96"/>
      <c r="D166" s="93"/>
      <c r="E166" s="93"/>
      <c r="F166" s="11" t="s">
        <v>50</v>
      </c>
      <c r="G166" s="8"/>
      <c r="H166" s="2"/>
    </row>
    <row r="167" spans="1:8" ht="15">
      <c r="A167" s="50"/>
      <c r="B167" s="40"/>
      <c r="C167" s="96"/>
      <c r="D167" s="93"/>
      <c r="E167" s="93"/>
      <c r="F167" s="11" t="s">
        <v>51</v>
      </c>
      <c r="G167" s="8"/>
      <c r="H167" s="2"/>
    </row>
    <row r="168" spans="1:8" ht="15">
      <c r="A168" s="50"/>
      <c r="B168" s="40"/>
      <c r="C168" s="96"/>
      <c r="D168" s="94"/>
      <c r="E168" s="94"/>
      <c r="F168" s="11" t="s">
        <v>52</v>
      </c>
      <c r="G168" s="8"/>
      <c r="H168" s="2">
        <v>1013</v>
      </c>
    </row>
    <row r="169" spans="1:8" ht="15" customHeight="1">
      <c r="A169" s="49">
        <v>36</v>
      </c>
      <c r="B169" s="39" t="s">
        <v>0</v>
      </c>
      <c r="C169" s="92" t="s">
        <v>65</v>
      </c>
      <c r="D169" s="92"/>
      <c r="E169" s="92"/>
      <c r="F169" s="11" t="s">
        <v>45</v>
      </c>
      <c r="G169" s="8"/>
      <c r="H169" s="2">
        <f>+H170+H171+H172</f>
        <v>152</v>
      </c>
    </row>
    <row r="170" spans="1:8" ht="15">
      <c r="A170" s="50"/>
      <c r="B170" s="40"/>
      <c r="C170" s="93"/>
      <c r="D170" s="93"/>
      <c r="E170" s="93"/>
      <c r="F170" s="11" t="s">
        <v>50</v>
      </c>
      <c r="G170" s="8"/>
      <c r="H170" s="2"/>
    </row>
    <row r="171" spans="1:8" ht="15">
      <c r="A171" s="50"/>
      <c r="B171" s="40"/>
      <c r="C171" s="93"/>
      <c r="D171" s="93"/>
      <c r="E171" s="93"/>
      <c r="F171" s="11" t="s">
        <v>51</v>
      </c>
      <c r="G171" s="8"/>
      <c r="H171" s="2"/>
    </row>
    <row r="172" spans="1:8" ht="36.75" customHeight="1">
      <c r="A172" s="50"/>
      <c r="B172" s="40"/>
      <c r="C172" s="93"/>
      <c r="D172" s="94"/>
      <c r="E172" s="94"/>
      <c r="F172" s="11" t="s">
        <v>52</v>
      </c>
      <c r="G172" s="8"/>
      <c r="H172" s="2">
        <v>152</v>
      </c>
    </row>
    <row r="173" spans="1:8" ht="21.75" customHeight="1">
      <c r="A173" s="49">
        <v>37</v>
      </c>
      <c r="B173" s="39" t="s">
        <v>1</v>
      </c>
      <c r="C173" s="96" t="s">
        <v>65</v>
      </c>
      <c r="D173" s="92"/>
      <c r="E173" s="92"/>
      <c r="F173" s="11" t="s">
        <v>45</v>
      </c>
      <c r="G173" s="8"/>
      <c r="H173" s="2"/>
    </row>
    <row r="174" spans="1:8" ht="21.75" customHeight="1">
      <c r="A174" s="50"/>
      <c r="B174" s="40"/>
      <c r="C174" s="96"/>
      <c r="D174" s="93"/>
      <c r="E174" s="93"/>
      <c r="F174" s="11" t="s">
        <v>50</v>
      </c>
      <c r="G174" s="8"/>
      <c r="H174" s="2"/>
    </row>
    <row r="175" spans="1:8" ht="21.75" customHeight="1">
      <c r="A175" s="50"/>
      <c r="B175" s="40"/>
      <c r="C175" s="96"/>
      <c r="D175" s="93"/>
      <c r="E175" s="93"/>
      <c r="F175" s="11" t="s">
        <v>51</v>
      </c>
      <c r="G175" s="8"/>
      <c r="H175" s="2"/>
    </row>
    <row r="176" spans="1:8" ht="21.75" customHeight="1">
      <c r="A176" s="50"/>
      <c r="B176" s="40"/>
      <c r="C176" s="96"/>
      <c r="D176" s="94"/>
      <c r="E176" s="94"/>
      <c r="F176" s="11" t="s">
        <v>52</v>
      </c>
      <c r="G176" s="8"/>
      <c r="H176" s="2"/>
    </row>
    <row r="177" spans="1:8" ht="21.75" customHeight="1">
      <c r="A177" s="49">
        <v>38</v>
      </c>
      <c r="B177" s="39" t="s">
        <v>2</v>
      </c>
      <c r="C177" s="96" t="s">
        <v>65</v>
      </c>
      <c r="D177" s="92"/>
      <c r="E177" s="92"/>
      <c r="F177" s="11" t="s">
        <v>45</v>
      </c>
      <c r="G177" s="8"/>
      <c r="H177" s="2"/>
    </row>
    <row r="178" spans="1:8" ht="21.75" customHeight="1">
      <c r="A178" s="50"/>
      <c r="B178" s="40"/>
      <c r="C178" s="96"/>
      <c r="D178" s="93"/>
      <c r="E178" s="93"/>
      <c r="F178" s="11" t="s">
        <v>50</v>
      </c>
      <c r="G178" s="8"/>
      <c r="H178" s="2"/>
    </row>
    <row r="179" spans="1:8" ht="21.75" customHeight="1">
      <c r="A179" s="50"/>
      <c r="B179" s="40"/>
      <c r="C179" s="96"/>
      <c r="D179" s="93"/>
      <c r="E179" s="93"/>
      <c r="F179" s="11" t="s">
        <v>51</v>
      </c>
      <c r="G179" s="8"/>
      <c r="H179" s="2"/>
    </row>
    <row r="180" spans="1:8" ht="21.75" customHeight="1">
      <c r="A180" s="50"/>
      <c r="B180" s="40"/>
      <c r="C180" s="96"/>
      <c r="D180" s="94"/>
      <c r="E180" s="94"/>
      <c r="F180" s="11" t="s">
        <v>52</v>
      </c>
      <c r="G180" s="8"/>
      <c r="H180" s="2"/>
    </row>
    <row r="181" spans="1:8" ht="21.75" customHeight="1">
      <c r="A181" s="49">
        <v>39</v>
      </c>
      <c r="B181" s="39" t="s">
        <v>3</v>
      </c>
      <c r="C181" s="96" t="s">
        <v>65</v>
      </c>
      <c r="D181" s="92"/>
      <c r="E181" s="92"/>
      <c r="F181" s="11" t="s">
        <v>45</v>
      </c>
      <c r="G181" s="8"/>
      <c r="H181" s="2">
        <f>+H182+H183+H184</f>
        <v>0</v>
      </c>
    </row>
    <row r="182" spans="1:8" ht="21.75" customHeight="1">
      <c r="A182" s="50"/>
      <c r="B182" s="40"/>
      <c r="C182" s="96"/>
      <c r="D182" s="93"/>
      <c r="E182" s="93"/>
      <c r="F182" s="11" t="s">
        <v>50</v>
      </c>
      <c r="G182" s="8"/>
      <c r="H182" s="2"/>
    </row>
    <row r="183" spans="1:8" ht="21.75" customHeight="1">
      <c r="A183" s="50"/>
      <c r="B183" s="40"/>
      <c r="C183" s="96"/>
      <c r="D183" s="93"/>
      <c r="E183" s="93"/>
      <c r="F183" s="11" t="s">
        <v>51</v>
      </c>
      <c r="G183" s="8"/>
      <c r="H183" s="2"/>
    </row>
    <row r="184" spans="1:8" ht="21.75" customHeight="1">
      <c r="A184" s="50"/>
      <c r="B184" s="40"/>
      <c r="C184" s="96"/>
      <c r="D184" s="94"/>
      <c r="E184" s="94"/>
      <c r="F184" s="11" t="s">
        <v>52</v>
      </c>
      <c r="G184" s="8"/>
      <c r="H184" s="2"/>
    </row>
    <row r="185" spans="1:8" ht="21.75" customHeight="1">
      <c r="A185" s="49">
        <v>40</v>
      </c>
      <c r="B185" s="39" t="s">
        <v>4</v>
      </c>
      <c r="C185" s="96" t="s">
        <v>65</v>
      </c>
      <c r="D185" s="92"/>
      <c r="E185" s="92"/>
      <c r="F185" s="11" t="s">
        <v>45</v>
      </c>
      <c r="G185" s="8"/>
      <c r="H185" s="2">
        <f>+H186+H187+H188</f>
        <v>144.5</v>
      </c>
    </row>
    <row r="186" spans="1:8" ht="21.75" customHeight="1">
      <c r="A186" s="50"/>
      <c r="B186" s="40"/>
      <c r="C186" s="96"/>
      <c r="D186" s="93"/>
      <c r="E186" s="93"/>
      <c r="F186" s="11" t="s">
        <v>50</v>
      </c>
      <c r="G186" s="8"/>
      <c r="H186" s="2"/>
    </row>
    <row r="187" spans="1:8" ht="21.75" customHeight="1">
      <c r="A187" s="50"/>
      <c r="B187" s="40"/>
      <c r="C187" s="96"/>
      <c r="D187" s="93"/>
      <c r="E187" s="93"/>
      <c r="F187" s="11" t="s">
        <v>51</v>
      </c>
      <c r="G187" s="8"/>
      <c r="H187" s="2"/>
    </row>
    <row r="188" spans="1:8" ht="21.75" customHeight="1">
      <c r="A188" s="50"/>
      <c r="B188" s="40"/>
      <c r="C188" s="96"/>
      <c r="D188" s="94"/>
      <c r="E188" s="94"/>
      <c r="F188" s="11" t="s">
        <v>52</v>
      </c>
      <c r="G188" s="8"/>
      <c r="H188" s="2">
        <v>144.5</v>
      </c>
    </row>
    <row r="189" spans="1:8" ht="21.75" customHeight="1">
      <c r="A189" s="49">
        <v>41</v>
      </c>
      <c r="B189" s="39" t="s">
        <v>5</v>
      </c>
      <c r="C189" s="96" t="s">
        <v>65</v>
      </c>
      <c r="D189" s="92"/>
      <c r="E189" s="92"/>
      <c r="F189" s="11" t="s">
        <v>45</v>
      </c>
      <c r="G189" s="8"/>
      <c r="H189" s="2">
        <f>+H190+H191+H192</f>
        <v>11</v>
      </c>
    </row>
    <row r="190" spans="1:8" ht="21.75" customHeight="1">
      <c r="A190" s="50"/>
      <c r="B190" s="40"/>
      <c r="C190" s="96"/>
      <c r="D190" s="93"/>
      <c r="E190" s="93"/>
      <c r="F190" s="11" t="s">
        <v>50</v>
      </c>
      <c r="G190" s="8"/>
      <c r="H190" s="2"/>
    </row>
    <row r="191" spans="1:8" ht="21.75" customHeight="1">
      <c r="A191" s="50"/>
      <c r="B191" s="40"/>
      <c r="C191" s="96"/>
      <c r="D191" s="93"/>
      <c r="E191" s="93"/>
      <c r="F191" s="11" t="s">
        <v>51</v>
      </c>
      <c r="G191" s="8"/>
      <c r="H191" s="2"/>
    </row>
    <row r="192" spans="1:8" ht="21.75" customHeight="1">
      <c r="A192" s="50"/>
      <c r="B192" s="40"/>
      <c r="C192" s="96"/>
      <c r="D192" s="94"/>
      <c r="E192" s="94"/>
      <c r="F192" s="11" t="s">
        <v>52</v>
      </c>
      <c r="G192" s="8"/>
      <c r="H192" s="2">
        <v>11</v>
      </c>
    </row>
    <row r="193" spans="1:8" ht="15">
      <c r="A193" s="49">
        <v>42</v>
      </c>
      <c r="B193" s="95" t="s">
        <v>30</v>
      </c>
      <c r="C193" s="96" t="s">
        <v>65</v>
      </c>
      <c r="D193" s="92"/>
      <c r="E193" s="92"/>
      <c r="F193" s="11" t="s">
        <v>45</v>
      </c>
      <c r="G193" s="8"/>
      <c r="H193" s="2">
        <f>+H194+H195+H196</f>
        <v>537.4</v>
      </c>
    </row>
    <row r="194" spans="1:8" ht="15">
      <c r="A194" s="50"/>
      <c r="B194" s="95"/>
      <c r="C194" s="96"/>
      <c r="D194" s="93"/>
      <c r="E194" s="93"/>
      <c r="F194" s="11" t="s">
        <v>50</v>
      </c>
      <c r="G194" s="8"/>
      <c r="H194" s="2"/>
    </row>
    <row r="195" spans="1:8" ht="15">
      <c r="A195" s="50"/>
      <c r="B195" s="95"/>
      <c r="C195" s="96"/>
      <c r="D195" s="93"/>
      <c r="E195" s="93"/>
      <c r="F195" s="11" t="s">
        <v>51</v>
      </c>
      <c r="G195" s="8"/>
      <c r="H195" s="2">
        <f>+H199+H203+H207+H211+H215+H219+H223+H227+H231+H235</f>
        <v>0</v>
      </c>
    </row>
    <row r="196" spans="1:8" ht="15">
      <c r="A196" s="50"/>
      <c r="B196" s="95"/>
      <c r="C196" s="96"/>
      <c r="D196" s="94"/>
      <c r="E196" s="94"/>
      <c r="F196" s="11" t="s">
        <v>52</v>
      </c>
      <c r="G196" s="8"/>
      <c r="H196" s="2">
        <f>+H200+H204+H208+H212+H216+H220+H224+H228+H232+H236</f>
        <v>537.4</v>
      </c>
    </row>
    <row r="197" spans="1:8" ht="21.75" customHeight="1">
      <c r="A197" s="49">
        <v>43</v>
      </c>
      <c r="B197" s="39" t="s">
        <v>6</v>
      </c>
      <c r="C197" s="96" t="s">
        <v>65</v>
      </c>
      <c r="D197" s="92"/>
      <c r="E197" s="92"/>
      <c r="F197" s="11" t="s">
        <v>45</v>
      </c>
      <c r="G197" s="8"/>
      <c r="H197" s="2">
        <f>+H198+H199+H200</f>
        <v>3.5</v>
      </c>
    </row>
    <row r="198" spans="1:8" ht="21.75" customHeight="1">
      <c r="A198" s="50"/>
      <c r="B198" s="40"/>
      <c r="C198" s="96"/>
      <c r="D198" s="93"/>
      <c r="E198" s="93"/>
      <c r="F198" s="11" t="s">
        <v>50</v>
      </c>
      <c r="G198" s="8"/>
      <c r="H198" s="2"/>
    </row>
    <row r="199" spans="1:8" ht="21.75" customHeight="1">
      <c r="A199" s="50"/>
      <c r="B199" s="40"/>
      <c r="C199" s="96"/>
      <c r="D199" s="93"/>
      <c r="E199" s="93"/>
      <c r="F199" s="11" t="s">
        <v>51</v>
      </c>
      <c r="G199" s="8"/>
      <c r="H199" s="2"/>
    </row>
    <row r="200" spans="1:8" ht="21.75" customHeight="1">
      <c r="A200" s="50"/>
      <c r="B200" s="40"/>
      <c r="C200" s="96"/>
      <c r="D200" s="94"/>
      <c r="E200" s="94"/>
      <c r="F200" s="11" t="s">
        <v>52</v>
      </c>
      <c r="G200" s="8"/>
      <c r="H200" s="2">
        <v>3.5</v>
      </c>
    </row>
    <row r="201" spans="1:8" ht="21.75" customHeight="1">
      <c r="A201" s="49">
        <v>44</v>
      </c>
      <c r="B201" s="39" t="s">
        <v>7</v>
      </c>
      <c r="C201" s="96" t="s">
        <v>65</v>
      </c>
      <c r="D201" s="92"/>
      <c r="E201" s="92"/>
      <c r="F201" s="11" t="s">
        <v>45</v>
      </c>
      <c r="G201" s="8"/>
      <c r="H201" s="2">
        <f>+H202+H203+H204</f>
        <v>0</v>
      </c>
    </row>
    <row r="202" spans="1:8" ht="21.75" customHeight="1">
      <c r="A202" s="50"/>
      <c r="B202" s="40"/>
      <c r="C202" s="96"/>
      <c r="D202" s="93"/>
      <c r="E202" s="93"/>
      <c r="F202" s="11" t="s">
        <v>50</v>
      </c>
      <c r="G202" s="8"/>
      <c r="H202" s="2"/>
    </row>
    <row r="203" spans="1:8" ht="21.75" customHeight="1">
      <c r="A203" s="50"/>
      <c r="B203" s="40"/>
      <c r="C203" s="96"/>
      <c r="D203" s="93"/>
      <c r="E203" s="93"/>
      <c r="F203" s="11" t="s">
        <v>51</v>
      </c>
      <c r="G203" s="8"/>
      <c r="H203" s="2"/>
    </row>
    <row r="204" spans="1:8" ht="39.75" customHeight="1">
      <c r="A204" s="50"/>
      <c r="B204" s="40"/>
      <c r="C204" s="96"/>
      <c r="D204" s="94"/>
      <c r="E204" s="94"/>
      <c r="F204" s="11" t="s">
        <v>52</v>
      </c>
      <c r="G204" s="8"/>
      <c r="H204" s="2"/>
    </row>
    <row r="205" spans="1:8" ht="21.75" customHeight="1">
      <c r="A205" s="49">
        <v>45</v>
      </c>
      <c r="B205" s="39" t="s">
        <v>8</v>
      </c>
      <c r="C205" s="96" t="s">
        <v>65</v>
      </c>
      <c r="D205" s="92"/>
      <c r="E205" s="92"/>
      <c r="F205" s="11" t="s">
        <v>45</v>
      </c>
      <c r="G205" s="8"/>
      <c r="H205" s="2">
        <f>+H206+H207+H208</f>
        <v>6.7</v>
      </c>
    </row>
    <row r="206" spans="1:8" ht="21.75" customHeight="1">
      <c r="A206" s="50"/>
      <c r="B206" s="40"/>
      <c r="C206" s="96"/>
      <c r="D206" s="93"/>
      <c r="E206" s="93"/>
      <c r="F206" s="11" t="s">
        <v>50</v>
      </c>
      <c r="G206" s="8"/>
      <c r="H206" s="2"/>
    </row>
    <row r="207" spans="1:8" ht="21.75" customHeight="1">
      <c r="A207" s="50"/>
      <c r="B207" s="40"/>
      <c r="C207" s="96"/>
      <c r="D207" s="93"/>
      <c r="E207" s="93"/>
      <c r="F207" s="11" t="s">
        <v>51</v>
      </c>
      <c r="G207" s="8"/>
      <c r="H207" s="2"/>
    </row>
    <row r="208" spans="1:8" ht="36.75" customHeight="1">
      <c r="A208" s="50"/>
      <c r="B208" s="40"/>
      <c r="C208" s="96"/>
      <c r="D208" s="94"/>
      <c r="E208" s="94"/>
      <c r="F208" s="11" t="s">
        <v>52</v>
      </c>
      <c r="G208" s="8"/>
      <c r="H208" s="2">
        <v>6.7</v>
      </c>
    </row>
    <row r="209" spans="1:8" ht="21.75" customHeight="1">
      <c r="A209" s="49">
        <v>46</v>
      </c>
      <c r="B209" s="39" t="s">
        <v>9</v>
      </c>
      <c r="C209" s="96" t="s">
        <v>65</v>
      </c>
      <c r="D209" s="92"/>
      <c r="E209" s="92"/>
      <c r="F209" s="11" t="s">
        <v>45</v>
      </c>
      <c r="G209" s="8"/>
      <c r="H209" s="2">
        <f>+H210+H211+H212</f>
        <v>356</v>
      </c>
    </row>
    <row r="210" spans="1:8" ht="21.75" customHeight="1">
      <c r="A210" s="50"/>
      <c r="B210" s="40"/>
      <c r="C210" s="96"/>
      <c r="D210" s="93"/>
      <c r="E210" s="93"/>
      <c r="F210" s="11" t="s">
        <v>50</v>
      </c>
      <c r="G210" s="8"/>
      <c r="H210" s="2"/>
    </row>
    <row r="211" spans="1:8" ht="21.75" customHeight="1">
      <c r="A211" s="50"/>
      <c r="B211" s="40"/>
      <c r="C211" s="96"/>
      <c r="D211" s="93"/>
      <c r="E211" s="93"/>
      <c r="F211" s="11" t="s">
        <v>51</v>
      </c>
      <c r="G211" s="8"/>
      <c r="H211" s="2"/>
    </row>
    <row r="212" spans="1:8" ht="21.75" customHeight="1">
      <c r="A212" s="50"/>
      <c r="B212" s="40"/>
      <c r="C212" s="96"/>
      <c r="D212" s="94"/>
      <c r="E212" s="94"/>
      <c r="F212" s="11" t="s">
        <v>52</v>
      </c>
      <c r="G212" s="8"/>
      <c r="H212" s="2">
        <v>356</v>
      </c>
    </row>
    <row r="213" spans="1:8" ht="21.75" customHeight="1">
      <c r="A213" s="49">
        <v>47</v>
      </c>
      <c r="B213" s="39" t="s">
        <v>10</v>
      </c>
      <c r="C213" s="96" t="s">
        <v>65</v>
      </c>
      <c r="D213" s="92"/>
      <c r="E213" s="92"/>
      <c r="F213" s="11" t="s">
        <v>45</v>
      </c>
      <c r="G213" s="8"/>
      <c r="H213" s="2">
        <f>+H214+H215+H216</f>
        <v>0</v>
      </c>
    </row>
    <row r="214" spans="1:8" ht="21.75" customHeight="1">
      <c r="A214" s="50"/>
      <c r="B214" s="40"/>
      <c r="C214" s="96"/>
      <c r="D214" s="93"/>
      <c r="E214" s="93"/>
      <c r="F214" s="11" t="s">
        <v>50</v>
      </c>
      <c r="G214" s="8"/>
      <c r="H214" s="2"/>
    </row>
    <row r="215" spans="1:8" ht="21.75" customHeight="1">
      <c r="A215" s="50"/>
      <c r="B215" s="40"/>
      <c r="C215" s="96"/>
      <c r="D215" s="93"/>
      <c r="E215" s="93"/>
      <c r="F215" s="11" t="s">
        <v>51</v>
      </c>
      <c r="G215" s="8"/>
      <c r="H215" s="2"/>
    </row>
    <row r="216" spans="1:8" ht="21.75" customHeight="1">
      <c r="A216" s="50"/>
      <c r="B216" s="40"/>
      <c r="C216" s="96"/>
      <c r="D216" s="94"/>
      <c r="E216" s="94"/>
      <c r="F216" s="11" t="s">
        <v>52</v>
      </c>
      <c r="G216" s="8"/>
      <c r="H216" s="2"/>
    </row>
    <row r="217" spans="1:8" ht="21.75" customHeight="1">
      <c r="A217" s="49">
        <v>48</v>
      </c>
      <c r="B217" s="39" t="s">
        <v>121</v>
      </c>
      <c r="C217" s="96" t="s">
        <v>65</v>
      </c>
      <c r="D217" s="92"/>
      <c r="E217" s="92"/>
      <c r="F217" s="11" t="s">
        <v>45</v>
      </c>
      <c r="G217" s="8"/>
      <c r="H217" s="2">
        <f>+H218+H219+H220</f>
        <v>0</v>
      </c>
    </row>
    <row r="218" spans="1:8" ht="21.75" customHeight="1">
      <c r="A218" s="50"/>
      <c r="B218" s="40"/>
      <c r="C218" s="96"/>
      <c r="D218" s="93"/>
      <c r="E218" s="93"/>
      <c r="F218" s="11" t="s">
        <v>50</v>
      </c>
      <c r="G218" s="8"/>
      <c r="H218" s="2"/>
    </row>
    <row r="219" spans="1:8" ht="21.75" customHeight="1">
      <c r="A219" s="50"/>
      <c r="B219" s="40"/>
      <c r="C219" s="96"/>
      <c r="D219" s="93"/>
      <c r="E219" s="93"/>
      <c r="F219" s="11" t="s">
        <v>51</v>
      </c>
      <c r="G219" s="8"/>
      <c r="H219" s="2"/>
    </row>
    <row r="220" spans="1:8" ht="70.5" customHeight="1">
      <c r="A220" s="50"/>
      <c r="B220" s="40"/>
      <c r="C220" s="96"/>
      <c r="D220" s="94"/>
      <c r="E220" s="94"/>
      <c r="F220" s="11" t="s">
        <v>52</v>
      </c>
      <c r="G220" s="8"/>
      <c r="H220" s="2"/>
    </row>
    <row r="221" spans="1:8" ht="21.75" customHeight="1">
      <c r="A221" s="49">
        <v>49</v>
      </c>
      <c r="B221" s="39" t="s">
        <v>12</v>
      </c>
      <c r="C221" s="96" t="s">
        <v>65</v>
      </c>
      <c r="D221" s="92"/>
      <c r="E221" s="92"/>
      <c r="F221" s="11" t="s">
        <v>45</v>
      </c>
      <c r="G221" s="8"/>
      <c r="H221" s="2">
        <f>+H222+H223+H224</f>
        <v>6.7</v>
      </c>
    </row>
    <row r="222" spans="1:8" ht="21.75" customHeight="1">
      <c r="A222" s="50"/>
      <c r="B222" s="40"/>
      <c r="C222" s="96"/>
      <c r="D222" s="93"/>
      <c r="E222" s="93"/>
      <c r="F222" s="11" t="s">
        <v>50</v>
      </c>
      <c r="G222" s="8"/>
      <c r="H222" s="2"/>
    </row>
    <row r="223" spans="1:8" ht="21.75" customHeight="1">
      <c r="A223" s="50"/>
      <c r="B223" s="40"/>
      <c r="C223" s="96"/>
      <c r="D223" s="93"/>
      <c r="E223" s="93"/>
      <c r="F223" s="11" t="s">
        <v>51</v>
      </c>
      <c r="G223" s="8"/>
      <c r="H223" s="2"/>
    </row>
    <row r="224" spans="1:8" ht="21.75" customHeight="1">
      <c r="A224" s="50"/>
      <c r="B224" s="40"/>
      <c r="C224" s="96"/>
      <c r="D224" s="94"/>
      <c r="E224" s="94"/>
      <c r="F224" s="11" t="s">
        <v>52</v>
      </c>
      <c r="G224" s="8"/>
      <c r="H224" s="2">
        <v>6.7</v>
      </c>
    </row>
    <row r="225" spans="1:8" ht="21.75" customHeight="1">
      <c r="A225" s="49">
        <v>50</v>
      </c>
      <c r="B225" s="39" t="s">
        <v>142</v>
      </c>
      <c r="C225" s="96" t="s">
        <v>65</v>
      </c>
      <c r="D225" s="92"/>
      <c r="E225" s="92"/>
      <c r="F225" s="11" t="s">
        <v>45</v>
      </c>
      <c r="G225" s="8"/>
      <c r="H225" s="2">
        <f>+H226+H227+H228</f>
        <v>151.10000000000002</v>
      </c>
    </row>
    <row r="226" spans="1:8" ht="37.5" customHeight="1">
      <c r="A226" s="50"/>
      <c r="B226" s="40"/>
      <c r="C226" s="96"/>
      <c r="D226" s="93"/>
      <c r="E226" s="93"/>
      <c r="F226" s="11" t="s">
        <v>50</v>
      </c>
      <c r="G226" s="8"/>
      <c r="H226" s="2"/>
    </row>
    <row r="227" spans="1:8" ht="21.75" customHeight="1">
      <c r="A227" s="50"/>
      <c r="B227" s="40"/>
      <c r="C227" s="96"/>
      <c r="D227" s="93"/>
      <c r="E227" s="93"/>
      <c r="F227" s="11" t="s">
        <v>51</v>
      </c>
      <c r="G227" s="8"/>
      <c r="H227" s="2"/>
    </row>
    <row r="228" spans="1:8" ht="79.5" customHeight="1">
      <c r="A228" s="50"/>
      <c r="B228" s="40"/>
      <c r="C228" s="96"/>
      <c r="D228" s="94"/>
      <c r="E228" s="94"/>
      <c r="F228" s="11" t="s">
        <v>52</v>
      </c>
      <c r="G228" s="8"/>
      <c r="H228" s="2">
        <f>197.3-46.2</f>
        <v>151.10000000000002</v>
      </c>
    </row>
    <row r="229" spans="1:8" ht="21.75" customHeight="1">
      <c r="A229" s="49">
        <v>51</v>
      </c>
      <c r="B229" s="39" t="s">
        <v>13</v>
      </c>
      <c r="C229" s="96" t="s">
        <v>65</v>
      </c>
      <c r="D229" s="92"/>
      <c r="E229" s="92"/>
      <c r="F229" s="11" t="s">
        <v>45</v>
      </c>
      <c r="G229" s="8"/>
      <c r="H229" s="2">
        <f>+H230+H231+H232</f>
        <v>13.4</v>
      </c>
    </row>
    <row r="230" spans="1:8" ht="24" customHeight="1">
      <c r="A230" s="50"/>
      <c r="B230" s="40"/>
      <c r="C230" s="96"/>
      <c r="D230" s="93"/>
      <c r="E230" s="93"/>
      <c r="F230" s="11" t="s">
        <v>50</v>
      </c>
      <c r="G230" s="8"/>
      <c r="H230" s="2"/>
    </row>
    <row r="231" spans="1:8" ht="21.75" customHeight="1">
      <c r="A231" s="50"/>
      <c r="B231" s="40"/>
      <c r="C231" s="96"/>
      <c r="D231" s="93"/>
      <c r="E231" s="93"/>
      <c r="F231" s="11" t="s">
        <v>51</v>
      </c>
      <c r="G231" s="8"/>
      <c r="H231" s="2"/>
    </row>
    <row r="232" spans="1:8" ht="27" customHeight="1">
      <c r="A232" s="50"/>
      <c r="B232" s="40"/>
      <c r="C232" s="96"/>
      <c r="D232" s="94"/>
      <c r="E232" s="94"/>
      <c r="F232" s="11" t="s">
        <v>52</v>
      </c>
      <c r="G232" s="8"/>
      <c r="H232" s="2">
        <v>13.4</v>
      </c>
    </row>
    <row r="233" spans="1:8" ht="21.75" customHeight="1">
      <c r="A233" s="49">
        <v>51</v>
      </c>
      <c r="B233" s="39" t="s">
        <v>115</v>
      </c>
      <c r="C233" s="96" t="s">
        <v>65</v>
      </c>
      <c r="D233" s="92"/>
      <c r="E233" s="92"/>
      <c r="F233" s="11" t="s">
        <v>45</v>
      </c>
      <c r="G233" s="8"/>
      <c r="H233" s="2">
        <f>+H234+H235+H236</f>
        <v>0</v>
      </c>
    </row>
    <row r="234" spans="1:8" ht="24" customHeight="1">
      <c r="A234" s="50"/>
      <c r="B234" s="40"/>
      <c r="C234" s="96"/>
      <c r="D234" s="93"/>
      <c r="E234" s="93"/>
      <c r="F234" s="11" t="s">
        <v>50</v>
      </c>
      <c r="G234" s="8"/>
      <c r="H234" s="2"/>
    </row>
    <row r="235" spans="1:8" ht="21.75" customHeight="1">
      <c r="A235" s="50"/>
      <c r="B235" s="40"/>
      <c r="C235" s="96"/>
      <c r="D235" s="93"/>
      <c r="E235" s="93"/>
      <c r="F235" s="11" t="s">
        <v>51</v>
      </c>
      <c r="G235" s="8"/>
      <c r="H235" s="2"/>
    </row>
    <row r="236" spans="1:8" ht="27" customHeight="1">
      <c r="A236" s="50"/>
      <c r="B236" s="40"/>
      <c r="C236" s="96"/>
      <c r="D236" s="94"/>
      <c r="E236" s="94"/>
      <c r="F236" s="11" t="s">
        <v>52</v>
      </c>
      <c r="G236" s="8"/>
      <c r="H236" s="2"/>
    </row>
    <row r="237" spans="1:8" ht="15">
      <c r="A237" s="49">
        <v>52</v>
      </c>
      <c r="B237" s="95" t="s">
        <v>29</v>
      </c>
      <c r="C237" s="96" t="s">
        <v>65</v>
      </c>
      <c r="D237" s="92"/>
      <c r="E237" s="92"/>
      <c r="F237" s="11" t="s">
        <v>45</v>
      </c>
      <c r="G237" s="8"/>
      <c r="H237" s="2">
        <f>+H238+H239+H240</f>
        <v>3491.2999999999997</v>
      </c>
    </row>
    <row r="238" spans="1:8" ht="15">
      <c r="A238" s="50"/>
      <c r="B238" s="95"/>
      <c r="C238" s="96"/>
      <c r="D238" s="93"/>
      <c r="E238" s="93"/>
      <c r="F238" s="11" t="s">
        <v>50</v>
      </c>
      <c r="G238" s="8"/>
      <c r="H238" s="2"/>
    </row>
    <row r="239" spans="1:8" ht="15">
      <c r="A239" s="50"/>
      <c r="B239" s="95"/>
      <c r="C239" s="96"/>
      <c r="D239" s="93"/>
      <c r="E239" s="93"/>
      <c r="F239" s="11" t="s">
        <v>51</v>
      </c>
      <c r="G239" s="8"/>
      <c r="H239" s="2">
        <f>+H243+H247+H251+H255</f>
        <v>2994.6</v>
      </c>
    </row>
    <row r="240" spans="1:8" ht="15">
      <c r="A240" s="50"/>
      <c r="B240" s="95"/>
      <c r="C240" s="96"/>
      <c r="D240" s="94"/>
      <c r="E240" s="94"/>
      <c r="F240" s="11" t="s">
        <v>52</v>
      </c>
      <c r="G240" s="8"/>
      <c r="H240" s="2">
        <f>+H244+H248+H252+H256</f>
        <v>496.7</v>
      </c>
    </row>
    <row r="241" spans="1:8" ht="51" customHeight="1">
      <c r="A241" s="49">
        <v>53</v>
      </c>
      <c r="B241" s="39" t="s">
        <v>122</v>
      </c>
      <c r="C241" s="96" t="s">
        <v>65</v>
      </c>
      <c r="D241" s="92"/>
      <c r="E241" s="92"/>
      <c r="F241" s="11" t="s">
        <v>45</v>
      </c>
      <c r="G241" s="8"/>
      <c r="H241" s="2">
        <f>+H242+H243+H244</f>
        <v>212</v>
      </c>
    </row>
    <row r="242" spans="1:8" ht="39.75" customHeight="1">
      <c r="A242" s="50"/>
      <c r="B242" s="40"/>
      <c r="C242" s="96"/>
      <c r="D242" s="93"/>
      <c r="E242" s="93"/>
      <c r="F242" s="11" t="s">
        <v>50</v>
      </c>
      <c r="G242" s="8"/>
      <c r="H242" s="2"/>
    </row>
    <row r="243" spans="1:8" ht="34.5" customHeight="1">
      <c r="A243" s="50"/>
      <c r="B243" s="40"/>
      <c r="C243" s="96"/>
      <c r="D243" s="93"/>
      <c r="E243" s="93"/>
      <c r="F243" s="11" t="s">
        <v>51</v>
      </c>
      <c r="G243" s="8"/>
      <c r="H243" s="2"/>
    </row>
    <row r="244" spans="1:8" ht="38.25" customHeight="1">
      <c r="A244" s="50"/>
      <c r="B244" s="40"/>
      <c r="C244" s="96"/>
      <c r="D244" s="94"/>
      <c r="E244" s="94"/>
      <c r="F244" s="11" t="s">
        <v>52</v>
      </c>
      <c r="G244" s="8"/>
      <c r="H244" s="2">
        <v>212</v>
      </c>
    </row>
    <row r="245" spans="1:8" ht="36" customHeight="1">
      <c r="A245" s="49">
        <v>54</v>
      </c>
      <c r="B245" s="39" t="s">
        <v>14</v>
      </c>
      <c r="C245" s="96" t="s">
        <v>65</v>
      </c>
      <c r="D245" s="92"/>
      <c r="E245" s="92"/>
      <c r="F245" s="11" t="s">
        <v>45</v>
      </c>
      <c r="G245" s="8"/>
      <c r="H245" s="2">
        <f>+H246+H247+H248</f>
        <v>0</v>
      </c>
    </row>
    <row r="246" spans="1:8" ht="21.75" customHeight="1">
      <c r="A246" s="50"/>
      <c r="B246" s="40"/>
      <c r="C246" s="96"/>
      <c r="D246" s="93"/>
      <c r="E246" s="93"/>
      <c r="F246" s="11" t="s">
        <v>50</v>
      </c>
      <c r="G246" s="8"/>
      <c r="H246" s="2"/>
    </row>
    <row r="247" spans="1:8" ht="20.25" customHeight="1">
      <c r="A247" s="50"/>
      <c r="B247" s="40"/>
      <c r="C247" s="96"/>
      <c r="D247" s="93"/>
      <c r="E247" s="93"/>
      <c r="F247" s="11" t="s">
        <v>51</v>
      </c>
      <c r="G247" s="8"/>
      <c r="H247" s="2"/>
    </row>
    <row r="248" spans="1:8" ht="17.25" customHeight="1">
      <c r="A248" s="50"/>
      <c r="B248" s="40"/>
      <c r="C248" s="96"/>
      <c r="D248" s="94"/>
      <c r="E248" s="94"/>
      <c r="F248" s="11" t="s">
        <v>52</v>
      </c>
      <c r="G248" s="8"/>
      <c r="H248" s="2"/>
    </row>
    <row r="249" spans="1:8" ht="36" customHeight="1">
      <c r="A249" s="49">
        <v>54</v>
      </c>
      <c r="B249" s="39" t="s">
        <v>78</v>
      </c>
      <c r="C249" s="96" t="s">
        <v>65</v>
      </c>
      <c r="D249" s="92"/>
      <c r="E249" s="92"/>
      <c r="F249" s="11" t="s">
        <v>45</v>
      </c>
      <c r="G249" s="8"/>
      <c r="H249" s="2">
        <f>+H250+H251+H252</f>
        <v>3279.2999999999997</v>
      </c>
    </row>
    <row r="250" spans="1:8" ht="21.75" customHeight="1">
      <c r="A250" s="50"/>
      <c r="B250" s="40"/>
      <c r="C250" s="96"/>
      <c r="D250" s="93"/>
      <c r="E250" s="93"/>
      <c r="F250" s="11" t="s">
        <v>50</v>
      </c>
      <c r="G250" s="8"/>
      <c r="H250" s="2"/>
    </row>
    <row r="251" spans="1:8" ht="20.25" customHeight="1">
      <c r="A251" s="50"/>
      <c r="B251" s="40"/>
      <c r="C251" s="96"/>
      <c r="D251" s="93"/>
      <c r="E251" s="93"/>
      <c r="F251" s="11" t="s">
        <v>51</v>
      </c>
      <c r="G251" s="8"/>
      <c r="H251" s="2">
        <v>2994.6</v>
      </c>
    </row>
    <row r="252" spans="1:8" ht="17.25" customHeight="1">
      <c r="A252" s="50"/>
      <c r="B252" s="40"/>
      <c r="C252" s="96"/>
      <c r="D252" s="94"/>
      <c r="E252" s="94"/>
      <c r="F252" s="11" t="s">
        <v>52</v>
      </c>
      <c r="G252" s="8"/>
      <c r="H252" s="2">
        <v>284.7</v>
      </c>
    </row>
    <row r="253" spans="1:8" ht="36" customHeight="1">
      <c r="A253" s="49">
        <v>54</v>
      </c>
      <c r="B253" s="39" t="s">
        <v>79</v>
      </c>
      <c r="C253" s="96" t="s">
        <v>65</v>
      </c>
      <c r="D253" s="92"/>
      <c r="E253" s="92"/>
      <c r="F253" s="11" t="s">
        <v>45</v>
      </c>
      <c r="G253" s="8"/>
      <c r="H253" s="2">
        <f>+H254+H255+H256</f>
        <v>0</v>
      </c>
    </row>
    <row r="254" spans="1:8" ht="21.75" customHeight="1">
      <c r="A254" s="50"/>
      <c r="B254" s="40"/>
      <c r="C254" s="96"/>
      <c r="D254" s="93"/>
      <c r="E254" s="93"/>
      <c r="F254" s="11" t="s">
        <v>50</v>
      </c>
      <c r="G254" s="8"/>
      <c r="H254" s="2"/>
    </row>
    <row r="255" spans="1:8" ht="20.25" customHeight="1">
      <c r="A255" s="50"/>
      <c r="B255" s="40"/>
      <c r="C255" s="96"/>
      <c r="D255" s="93"/>
      <c r="E255" s="93"/>
      <c r="F255" s="11" t="s">
        <v>51</v>
      </c>
      <c r="G255" s="8"/>
      <c r="H255" s="2"/>
    </row>
    <row r="256" spans="1:8" ht="17.25" customHeight="1">
      <c r="A256" s="50"/>
      <c r="B256" s="40"/>
      <c r="C256" s="96"/>
      <c r="D256" s="94"/>
      <c r="E256" s="94"/>
      <c r="F256" s="11" t="s">
        <v>52</v>
      </c>
      <c r="G256" s="8"/>
      <c r="H256" s="2"/>
    </row>
    <row r="257" spans="1:8" ht="15">
      <c r="A257" s="49">
        <v>55</v>
      </c>
      <c r="B257" s="95" t="s">
        <v>28</v>
      </c>
      <c r="C257" s="96" t="s">
        <v>65</v>
      </c>
      <c r="D257" s="92"/>
      <c r="E257" s="92"/>
      <c r="F257" s="11" t="s">
        <v>45</v>
      </c>
      <c r="G257" s="8"/>
      <c r="H257" s="2">
        <f>+H258+H259+H260</f>
        <v>0</v>
      </c>
    </row>
    <row r="258" spans="1:8" ht="15">
      <c r="A258" s="50"/>
      <c r="B258" s="95"/>
      <c r="C258" s="96"/>
      <c r="D258" s="93"/>
      <c r="E258" s="93"/>
      <c r="F258" s="11" t="s">
        <v>50</v>
      </c>
      <c r="G258" s="8"/>
      <c r="H258" s="2"/>
    </row>
    <row r="259" spans="1:8" ht="15">
      <c r="A259" s="50"/>
      <c r="B259" s="95"/>
      <c r="C259" s="96"/>
      <c r="D259" s="93"/>
      <c r="E259" s="93"/>
      <c r="F259" s="11" t="s">
        <v>51</v>
      </c>
      <c r="G259" s="8"/>
      <c r="H259" s="2"/>
    </row>
    <row r="260" spans="1:8" ht="33" customHeight="1">
      <c r="A260" s="50"/>
      <c r="B260" s="95"/>
      <c r="C260" s="96"/>
      <c r="D260" s="94"/>
      <c r="E260" s="94"/>
      <c r="F260" s="11" t="s">
        <v>52</v>
      </c>
      <c r="G260" s="8"/>
      <c r="H260" s="2"/>
    </row>
    <row r="261" spans="1:8" ht="36" customHeight="1">
      <c r="A261" s="49">
        <v>56</v>
      </c>
      <c r="B261" s="39" t="s">
        <v>15</v>
      </c>
      <c r="C261" s="96" t="s">
        <v>65</v>
      </c>
      <c r="D261" s="92"/>
      <c r="E261" s="92"/>
      <c r="F261" s="11" t="s">
        <v>45</v>
      </c>
      <c r="G261" s="8"/>
      <c r="H261" s="2">
        <f>+H262+H263+H264</f>
        <v>0</v>
      </c>
    </row>
    <row r="262" spans="1:8" ht="21.75" customHeight="1">
      <c r="A262" s="50"/>
      <c r="B262" s="40"/>
      <c r="C262" s="96"/>
      <c r="D262" s="93"/>
      <c r="E262" s="93"/>
      <c r="F262" s="11" t="s">
        <v>50</v>
      </c>
      <c r="G262" s="8"/>
      <c r="H262" s="2"/>
    </row>
    <row r="263" spans="1:8" ht="20.25" customHeight="1">
      <c r="A263" s="50"/>
      <c r="B263" s="40"/>
      <c r="C263" s="96"/>
      <c r="D263" s="93"/>
      <c r="E263" s="93"/>
      <c r="F263" s="11" t="s">
        <v>51</v>
      </c>
      <c r="G263" s="8"/>
      <c r="H263" s="2"/>
    </row>
    <row r="264" spans="1:8" ht="17.25" customHeight="1">
      <c r="A264" s="50"/>
      <c r="B264" s="40"/>
      <c r="C264" s="96"/>
      <c r="D264" s="94"/>
      <c r="E264" s="94"/>
      <c r="F264" s="11" t="s">
        <v>52</v>
      </c>
      <c r="G264" s="8"/>
      <c r="H264" s="2"/>
    </row>
    <row r="265" spans="1:8" ht="36" customHeight="1">
      <c r="A265" s="49">
        <v>57</v>
      </c>
      <c r="B265" s="39" t="s">
        <v>16</v>
      </c>
      <c r="C265" s="96" t="s">
        <v>65</v>
      </c>
      <c r="D265" s="92"/>
      <c r="E265" s="92"/>
      <c r="F265" s="11" t="s">
        <v>45</v>
      </c>
      <c r="G265" s="8"/>
      <c r="H265" s="2">
        <f>+H266+H267+H268</f>
        <v>0</v>
      </c>
    </row>
    <row r="266" spans="1:8" ht="21.75" customHeight="1">
      <c r="A266" s="50"/>
      <c r="B266" s="40"/>
      <c r="C266" s="96"/>
      <c r="D266" s="93"/>
      <c r="E266" s="93"/>
      <c r="F266" s="11" t="s">
        <v>50</v>
      </c>
      <c r="G266" s="8"/>
      <c r="H266" s="2"/>
    </row>
    <row r="267" spans="1:8" ht="20.25" customHeight="1">
      <c r="A267" s="50"/>
      <c r="B267" s="40"/>
      <c r="C267" s="96"/>
      <c r="D267" s="93"/>
      <c r="E267" s="93"/>
      <c r="F267" s="11" t="s">
        <v>51</v>
      </c>
      <c r="G267" s="8"/>
      <c r="H267" s="2"/>
    </row>
    <row r="268" spans="1:8" ht="17.25" customHeight="1">
      <c r="A268" s="50"/>
      <c r="B268" s="40"/>
      <c r="C268" s="96"/>
      <c r="D268" s="94"/>
      <c r="E268" s="94"/>
      <c r="F268" s="11" t="s">
        <v>52</v>
      </c>
      <c r="G268" s="8"/>
      <c r="H268" s="2"/>
    </row>
    <row r="269" spans="1:8" ht="15">
      <c r="A269" s="49">
        <v>58</v>
      </c>
      <c r="B269" s="95" t="s">
        <v>27</v>
      </c>
      <c r="C269" s="96" t="s">
        <v>65</v>
      </c>
      <c r="D269" s="92"/>
      <c r="E269" s="92"/>
      <c r="F269" s="11" t="s">
        <v>45</v>
      </c>
      <c r="G269" s="8"/>
      <c r="H269" s="2">
        <f>+H270+H271+H272</f>
        <v>1</v>
      </c>
    </row>
    <row r="270" spans="1:8" ht="15">
      <c r="A270" s="50"/>
      <c r="B270" s="95"/>
      <c r="C270" s="96"/>
      <c r="D270" s="93"/>
      <c r="E270" s="93"/>
      <c r="F270" s="11" t="s">
        <v>50</v>
      </c>
      <c r="G270" s="8"/>
      <c r="H270" s="2"/>
    </row>
    <row r="271" spans="1:8" ht="15">
      <c r="A271" s="50"/>
      <c r="B271" s="95"/>
      <c r="C271" s="96"/>
      <c r="D271" s="93"/>
      <c r="E271" s="93"/>
      <c r="F271" s="11" t="s">
        <v>51</v>
      </c>
      <c r="G271" s="8"/>
      <c r="H271" s="2"/>
    </row>
    <row r="272" spans="1:8" ht="15">
      <c r="A272" s="50"/>
      <c r="B272" s="95"/>
      <c r="C272" s="96"/>
      <c r="D272" s="94"/>
      <c r="E272" s="94"/>
      <c r="F272" s="11" t="s">
        <v>52</v>
      </c>
      <c r="G272" s="8"/>
      <c r="H272" s="2">
        <f>+H276+H280</f>
        <v>1</v>
      </c>
    </row>
    <row r="273" spans="1:8" ht="23.25" customHeight="1">
      <c r="A273" s="49">
        <v>59</v>
      </c>
      <c r="B273" s="39" t="s">
        <v>17</v>
      </c>
      <c r="C273" s="96" t="s">
        <v>65</v>
      </c>
      <c r="D273" s="92"/>
      <c r="E273" s="92"/>
      <c r="F273" s="11" t="s">
        <v>45</v>
      </c>
      <c r="G273" s="8"/>
      <c r="H273" s="2">
        <f>+H274+H275+H276</f>
        <v>1</v>
      </c>
    </row>
    <row r="274" spans="1:8" ht="21.75" customHeight="1">
      <c r="A274" s="50"/>
      <c r="B274" s="40"/>
      <c r="C274" s="96"/>
      <c r="D274" s="93"/>
      <c r="E274" s="93"/>
      <c r="F274" s="11" t="s">
        <v>50</v>
      </c>
      <c r="G274" s="8"/>
      <c r="H274" s="2"/>
    </row>
    <row r="275" spans="1:8" ht="20.25" customHeight="1">
      <c r="A275" s="50"/>
      <c r="B275" s="40"/>
      <c r="C275" s="96"/>
      <c r="D275" s="93"/>
      <c r="E275" s="93"/>
      <c r="F275" s="11" t="s">
        <v>51</v>
      </c>
      <c r="G275" s="8"/>
      <c r="H275" s="2"/>
    </row>
    <row r="276" spans="1:8" ht="17.25" customHeight="1">
      <c r="A276" s="50"/>
      <c r="B276" s="40"/>
      <c r="C276" s="96"/>
      <c r="D276" s="94"/>
      <c r="E276" s="94"/>
      <c r="F276" s="11" t="s">
        <v>52</v>
      </c>
      <c r="G276" s="8"/>
      <c r="H276" s="2">
        <v>1</v>
      </c>
    </row>
    <row r="277" spans="1:8" ht="38.25" customHeight="1">
      <c r="A277" s="49">
        <v>60</v>
      </c>
      <c r="B277" s="39" t="s">
        <v>123</v>
      </c>
      <c r="C277" s="96" t="s">
        <v>65</v>
      </c>
      <c r="D277" s="92"/>
      <c r="E277" s="92"/>
      <c r="F277" s="11" t="s">
        <v>45</v>
      </c>
      <c r="G277" s="8"/>
      <c r="H277" s="2">
        <f>+H278+H279+H280</f>
        <v>0</v>
      </c>
    </row>
    <row r="278" spans="1:8" ht="49.5" customHeight="1">
      <c r="A278" s="50"/>
      <c r="B278" s="40"/>
      <c r="C278" s="96"/>
      <c r="D278" s="93"/>
      <c r="E278" s="93"/>
      <c r="F278" s="11" t="s">
        <v>50</v>
      </c>
      <c r="G278" s="8"/>
      <c r="H278" s="2"/>
    </row>
    <row r="279" spans="1:8" ht="52.5" customHeight="1">
      <c r="A279" s="50"/>
      <c r="B279" s="40"/>
      <c r="C279" s="96"/>
      <c r="D279" s="93"/>
      <c r="E279" s="93"/>
      <c r="F279" s="11" t="s">
        <v>51</v>
      </c>
      <c r="G279" s="8"/>
      <c r="H279" s="2"/>
    </row>
    <row r="280" spans="1:8" ht="39" customHeight="1">
      <c r="A280" s="50"/>
      <c r="B280" s="40"/>
      <c r="C280" s="96"/>
      <c r="D280" s="94"/>
      <c r="E280" s="94"/>
      <c r="F280" s="11" t="s">
        <v>52</v>
      </c>
      <c r="G280" s="8"/>
      <c r="H280" s="2"/>
    </row>
    <row r="281" spans="1:8" ht="15">
      <c r="A281" s="49">
        <v>61</v>
      </c>
      <c r="B281" s="95" t="s">
        <v>22</v>
      </c>
      <c r="C281" s="96" t="s">
        <v>65</v>
      </c>
      <c r="D281" s="92"/>
      <c r="E281" s="92"/>
      <c r="F281" s="11" t="s">
        <v>45</v>
      </c>
      <c r="G281" s="8"/>
      <c r="H281" s="2">
        <f>+H282+H283+H284</f>
        <v>0</v>
      </c>
    </row>
    <row r="282" spans="1:8" ht="15">
      <c r="A282" s="50"/>
      <c r="B282" s="95"/>
      <c r="C282" s="96"/>
      <c r="D282" s="93"/>
      <c r="E282" s="93"/>
      <c r="F282" s="11" t="s">
        <v>50</v>
      </c>
      <c r="G282" s="8"/>
      <c r="H282" s="2"/>
    </row>
    <row r="283" spans="1:8" ht="15">
      <c r="A283" s="50"/>
      <c r="B283" s="95"/>
      <c r="C283" s="96"/>
      <c r="D283" s="93"/>
      <c r="E283" s="93"/>
      <c r="F283" s="11" t="s">
        <v>51</v>
      </c>
      <c r="G283" s="8"/>
      <c r="H283" s="2"/>
    </row>
    <row r="284" spans="1:8" ht="15">
      <c r="A284" s="50"/>
      <c r="B284" s="95"/>
      <c r="C284" s="96"/>
      <c r="D284" s="94"/>
      <c r="E284" s="94"/>
      <c r="F284" s="11" t="s">
        <v>52</v>
      </c>
      <c r="G284" s="8"/>
      <c r="H284" s="2"/>
    </row>
    <row r="285" spans="1:8" ht="23.25" customHeight="1">
      <c r="A285" s="49">
        <v>62</v>
      </c>
      <c r="B285" s="39" t="s">
        <v>19</v>
      </c>
      <c r="C285" s="96" t="s">
        <v>65</v>
      </c>
      <c r="D285" s="92"/>
      <c r="E285" s="92"/>
      <c r="F285" s="11" t="s">
        <v>45</v>
      </c>
      <c r="G285" s="8"/>
      <c r="H285" s="2">
        <f>+H286+H287+H288</f>
        <v>0</v>
      </c>
    </row>
    <row r="286" spans="1:8" ht="21.75" customHeight="1">
      <c r="A286" s="50"/>
      <c r="B286" s="40"/>
      <c r="C286" s="96"/>
      <c r="D286" s="93"/>
      <c r="E286" s="93"/>
      <c r="F286" s="11" t="s">
        <v>50</v>
      </c>
      <c r="G286" s="8"/>
      <c r="H286" s="2"/>
    </row>
    <row r="287" spans="1:8" ht="32.25" customHeight="1">
      <c r="A287" s="50"/>
      <c r="B287" s="40"/>
      <c r="C287" s="96"/>
      <c r="D287" s="93"/>
      <c r="E287" s="93"/>
      <c r="F287" s="11" t="s">
        <v>51</v>
      </c>
      <c r="G287" s="8"/>
      <c r="H287" s="2"/>
    </row>
    <row r="288" spans="1:8" ht="40.5" customHeight="1">
      <c r="A288" s="50"/>
      <c r="B288" s="40"/>
      <c r="C288" s="96"/>
      <c r="D288" s="94"/>
      <c r="E288" s="94"/>
      <c r="F288" s="11" t="s">
        <v>52</v>
      </c>
      <c r="G288" s="8"/>
      <c r="H288" s="2"/>
    </row>
    <row r="289" spans="1:8" ht="23.25" customHeight="1">
      <c r="A289" s="49">
        <v>63</v>
      </c>
      <c r="B289" s="39" t="s">
        <v>143</v>
      </c>
      <c r="C289" s="96" t="s">
        <v>65</v>
      </c>
      <c r="D289" s="92"/>
      <c r="E289" s="92"/>
      <c r="F289" s="11" t="s">
        <v>45</v>
      </c>
      <c r="G289" s="8"/>
      <c r="H289" s="2">
        <f>+H290+H291+H292</f>
        <v>0</v>
      </c>
    </row>
    <row r="290" spans="1:8" ht="21.75" customHeight="1">
      <c r="A290" s="50"/>
      <c r="B290" s="40"/>
      <c r="C290" s="96"/>
      <c r="D290" s="93"/>
      <c r="E290" s="93"/>
      <c r="F290" s="11" t="s">
        <v>50</v>
      </c>
      <c r="G290" s="8"/>
      <c r="H290" s="2"/>
    </row>
    <row r="291" spans="1:8" ht="32.25" customHeight="1">
      <c r="A291" s="50"/>
      <c r="B291" s="40"/>
      <c r="C291" s="96"/>
      <c r="D291" s="93"/>
      <c r="E291" s="93"/>
      <c r="F291" s="11" t="s">
        <v>51</v>
      </c>
      <c r="G291" s="8"/>
      <c r="H291" s="2"/>
    </row>
    <row r="292" spans="1:8" ht="44.25" customHeight="1">
      <c r="A292" s="50"/>
      <c r="B292" s="40"/>
      <c r="C292" s="96"/>
      <c r="D292" s="94"/>
      <c r="E292" s="94"/>
      <c r="F292" s="11" t="s">
        <v>52</v>
      </c>
      <c r="G292" s="8"/>
      <c r="H292" s="2"/>
    </row>
    <row r="293" spans="1:8" ht="23.25" customHeight="1">
      <c r="A293" s="49">
        <v>64</v>
      </c>
      <c r="B293" s="39" t="s">
        <v>20</v>
      </c>
      <c r="C293" s="96" t="s">
        <v>65</v>
      </c>
      <c r="D293" s="92"/>
      <c r="E293" s="92"/>
      <c r="F293" s="11" t="s">
        <v>45</v>
      </c>
      <c r="G293" s="8"/>
      <c r="H293" s="2">
        <f>+H294+H295+H296</f>
        <v>0</v>
      </c>
    </row>
    <row r="294" spans="1:8" ht="21.75" customHeight="1">
      <c r="A294" s="50"/>
      <c r="B294" s="40"/>
      <c r="C294" s="96"/>
      <c r="D294" s="93"/>
      <c r="E294" s="93"/>
      <c r="F294" s="11" t="s">
        <v>50</v>
      </c>
      <c r="G294" s="8"/>
      <c r="H294" s="2"/>
    </row>
    <row r="295" spans="1:8" ht="32.25" customHeight="1">
      <c r="A295" s="50"/>
      <c r="B295" s="40"/>
      <c r="C295" s="96"/>
      <c r="D295" s="93"/>
      <c r="E295" s="93"/>
      <c r="F295" s="11" t="s">
        <v>51</v>
      </c>
      <c r="G295" s="8"/>
      <c r="H295" s="2"/>
    </row>
    <row r="296" spans="1:8" ht="30" customHeight="1">
      <c r="A296" s="50"/>
      <c r="B296" s="40"/>
      <c r="C296" s="96"/>
      <c r="D296" s="94"/>
      <c r="E296" s="94"/>
      <c r="F296" s="11" t="s">
        <v>52</v>
      </c>
      <c r="G296" s="8"/>
      <c r="H296" s="2"/>
    </row>
    <row r="297" spans="1:8" ht="15">
      <c r="A297" s="49">
        <v>65</v>
      </c>
      <c r="B297" s="95" t="s">
        <v>23</v>
      </c>
      <c r="C297" s="96" t="s">
        <v>65</v>
      </c>
      <c r="D297" s="92"/>
      <c r="E297" s="92"/>
      <c r="F297" s="11" t="s">
        <v>45</v>
      </c>
      <c r="G297" s="8"/>
      <c r="H297" s="2">
        <f>+H298+H299+H300</f>
        <v>0</v>
      </c>
    </row>
    <row r="298" spans="1:8" ht="15">
      <c r="A298" s="50"/>
      <c r="B298" s="95"/>
      <c r="C298" s="96"/>
      <c r="D298" s="93"/>
      <c r="E298" s="93"/>
      <c r="F298" s="11" t="s">
        <v>50</v>
      </c>
      <c r="G298" s="8"/>
      <c r="H298" s="2"/>
    </row>
    <row r="299" spans="1:8" ht="15">
      <c r="A299" s="50"/>
      <c r="B299" s="95"/>
      <c r="C299" s="96"/>
      <c r="D299" s="93"/>
      <c r="E299" s="93"/>
      <c r="F299" s="11" t="s">
        <v>51</v>
      </c>
      <c r="G299" s="8"/>
      <c r="H299" s="2"/>
    </row>
    <row r="300" spans="1:8" ht="15">
      <c r="A300" s="50"/>
      <c r="B300" s="95"/>
      <c r="C300" s="96"/>
      <c r="D300" s="94"/>
      <c r="E300" s="94"/>
      <c r="F300" s="11" t="s">
        <v>52</v>
      </c>
      <c r="G300" s="8"/>
      <c r="H300" s="2"/>
    </row>
    <row r="301" spans="1:8" ht="23.25" customHeight="1">
      <c r="A301" s="49">
        <v>66</v>
      </c>
      <c r="B301" s="39" t="s">
        <v>24</v>
      </c>
      <c r="C301" s="96" t="s">
        <v>65</v>
      </c>
      <c r="D301" s="92"/>
      <c r="E301" s="92"/>
      <c r="F301" s="11" t="s">
        <v>45</v>
      </c>
      <c r="G301" s="8"/>
      <c r="H301" s="2">
        <f>+H302+H303+H304</f>
        <v>0</v>
      </c>
    </row>
    <row r="302" spans="1:8" ht="21.75" customHeight="1">
      <c r="A302" s="50"/>
      <c r="B302" s="40"/>
      <c r="C302" s="96"/>
      <c r="D302" s="93"/>
      <c r="E302" s="93"/>
      <c r="F302" s="11" t="s">
        <v>50</v>
      </c>
      <c r="G302" s="8"/>
      <c r="H302" s="2"/>
    </row>
    <row r="303" spans="1:8" ht="32.25" customHeight="1">
      <c r="A303" s="50"/>
      <c r="B303" s="40"/>
      <c r="C303" s="96"/>
      <c r="D303" s="93"/>
      <c r="E303" s="93"/>
      <c r="F303" s="11" t="s">
        <v>51</v>
      </c>
      <c r="G303" s="8"/>
      <c r="H303" s="2"/>
    </row>
    <row r="304" spans="1:8" ht="30" customHeight="1">
      <c r="A304" s="50"/>
      <c r="B304" s="40"/>
      <c r="C304" s="96"/>
      <c r="D304" s="94"/>
      <c r="E304" s="94"/>
      <c r="F304" s="11" t="s">
        <v>52</v>
      </c>
      <c r="G304" s="8"/>
      <c r="H304" s="2"/>
    </row>
    <row r="305" spans="1:8" ht="15">
      <c r="A305" s="49">
        <v>67</v>
      </c>
      <c r="B305" s="95" t="s">
        <v>26</v>
      </c>
      <c r="C305" s="96" t="s">
        <v>65</v>
      </c>
      <c r="D305" s="92"/>
      <c r="E305" s="92"/>
      <c r="F305" s="11" t="s">
        <v>45</v>
      </c>
      <c r="G305" s="8"/>
      <c r="H305" s="2">
        <f>+H306+H307+H308</f>
        <v>0</v>
      </c>
    </row>
    <row r="306" spans="1:8" ht="15">
      <c r="A306" s="50"/>
      <c r="B306" s="95"/>
      <c r="C306" s="96"/>
      <c r="D306" s="93"/>
      <c r="E306" s="93"/>
      <c r="F306" s="11" t="s">
        <v>50</v>
      </c>
      <c r="G306" s="8"/>
      <c r="H306" s="2"/>
    </row>
    <row r="307" spans="1:8" ht="15">
      <c r="A307" s="50"/>
      <c r="B307" s="95"/>
      <c r="C307" s="96"/>
      <c r="D307" s="93"/>
      <c r="E307" s="93"/>
      <c r="F307" s="11" t="s">
        <v>51</v>
      </c>
      <c r="G307" s="8"/>
      <c r="H307" s="2"/>
    </row>
    <row r="308" spans="1:8" ht="15">
      <c r="A308" s="50"/>
      <c r="B308" s="95"/>
      <c r="C308" s="96"/>
      <c r="D308" s="94"/>
      <c r="E308" s="94"/>
      <c r="F308" s="11" t="s">
        <v>52</v>
      </c>
      <c r="G308" s="8"/>
      <c r="H308" s="2"/>
    </row>
    <row r="309" spans="1:8" ht="23.25" customHeight="1">
      <c r="A309" s="49">
        <v>68</v>
      </c>
      <c r="B309" s="39" t="s">
        <v>25</v>
      </c>
      <c r="C309" s="96" t="s">
        <v>65</v>
      </c>
      <c r="D309" s="92"/>
      <c r="E309" s="92"/>
      <c r="F309" s="11" t="s">
        <v>45</v>
      </c>
      <c r="G309" s="8"/>
      <c r="H309" s="2">
        <f>+H310+H311+H312</f>
        <v>0</v>
      </c>
    </row>
    <row r="310" spans="1:8" ht="21.75" customHeight="1">
      <c r="A310" s="50"/>
      <c r="B310" s="40"/>
      <c r="C310" s="96"/>
      <c r="D310" s="93"/>
      <c r="E310" s="93"/>
      <c r="F310" s="11" t="s">
        <v>50</v>
      </c>
      <c r="G310" s="8"/>
      <c r="H310" s="2"/>
    </row>
    <row r="311" spans="1:8" ht="32.25" customHeight="1">
      <c r="A311" s="50"/>
      <c r="B311" s="40"/>
      <c r="C311" s="96"/>
      <c r="D311" s="93"/>
      <c r="E311" s="93"/>
      <c r="F311" s="11" t="s">
        <v>51</v>
      </c>
      <c r="G311" s="8"/>
      <c r="H311" s="2"/>
    </row>
    <row r="312" spans="1:8" ht="49.5" customHeight="1">
      <c r="A312" s="50"/>
      <c r="B312" s="40"/>
      <c r="C312" s="96"/>
      <c r="D312" s="94"/>
      <c r="E312" s="94"/>
      <c r="F312" s="11" t="s">
        <v>52</v>
      </c>
      <c r="G312" s="8"/>
      <c r="H312" s="2"/>
    </row>
    <row r="313" spans="1:8" ht="15">
      <c r="A313" s="49">
        <v>67</v>
      </c>
      <c r="B313" s="95" t="s">
        <v>144</v>
      </c>
      <c r="C313" s="96" t="s">
        <v>65</v>
      </c>
      <c r="D313" s="92"/>
      <c r="E313" s="92"/>
      <c r="F313" s="11" t="s">
        <v>45</v>
      </c>
      <c r="G313" s="8"/>
      <c r="H313" s="2">
        <f>+H314+H315+H316</f>
        <v>12400</v>
      </c>
    </row>
    <row r="314" spans="1:8" ht="15">
      <c r="A314" s="50"/>
      <c r="B314" s="95"/>
      <c r="C314" s="96"/>
      <c r="D314" s="93"/>
      <c r="E314" s="93"/>
      <c r="F314" s="11" t="s">
        <v>50</v>
      </c>
      <c r="G314" s="8"/>
      <c r="H314" s="2"/>
    </row>
    <row r="315" spans="1:8" ht="15">
      <c r="A315" s="50"/>
      <c r="B315" s="95"/>
      <c r="C315" s="96"/>
      <c r="D315" s="93"/>
      <c r="E315" s="93"/>
      <c r="F315" s="11" t="s">
        <v>51</v>
      </c>
      <c r="G315" s="8"/>
      <c r="H315" s="2">
        <v>11656</v>
      </c>
    </row>
    <row r="316" spans="1:8" ht="63.75" customHeight="1">
      <c r="A316" s="50"/>
      <c r="B316" s="95"/>
      <c r="C316" s="96"/>
      <c r="D316" s="94"/>
      <c r="E316" s="94"/>
      <c r="F316" s="11" t="s">
        <v>52</v>
      </c>
      <c r="G316" s="8"/>
      <c r="H316" s="2">
        <v>744</v>
      </c>
    </row>
    <row r="317" spans="1:8" ht="15">
      <c r="A317" s="82">
        <v>69</v>
      </c>
      <c r="B317" s="95" t="s">
        <v>118</v>
      </c>
      <c r="C317" s="96" t="s">
        <v>57</v>
      </c>
      <c r="D317" s="92"/>
      <c r="E317" s="92"/>
      <c r="F317" s="11" t="s">
        <v>45</v>
      </c>
      <c r="G317" s="8"/>
      <c r="H317" s="2">
        <f>+H321</f>
        <v>910.9000000000001</v>
      </c>
    </row>
    <row r="318" spans="1:8" ht="15">
      <c r="A318" s="82"/>
      <c r="B318" s="95"/>
      <c r="C318" s="96"/>
      <c r="D318" s="93"/>
      <c r="E318" s="93"/>
      <c r="F318" s="11" t="s">
        <v>50</v>
      </c>
      <c r="G318" s="8"/>
      <c r="H318" s="2">
        <f>+H322</f>
        <v>0</v>
      </c>
    </row>
    <row r="319" spans="1:8" ht="15">
      <c r="A319" s="82"/>
      <c r="B319" s="95"/>
      <c r="C319" s="96"/>
      <c r="D319" s="93"/>
      <c r="E319" s="93"/>
      <c r="F319" s="11" t="s">
        <v>51</v>
      </c>
      <c r="G319" s="8"/>
      <c r="H319" s="2">
        <f>+H323</f>
        <v>0</v>
      </c>
    </row>
    <row r="320" spans="1:8" ht="15">
      <c r="A320" s="82"/>
      <c r="B320" s="95"/>
      <c r="C320" s="96"/>
      <c r="D320" s="94"/>
      <c r="E320" s="94"/>
      <c r="F320" s="11" t="s">
        <v>52</v>
      </c>
      <c r="G320" s="8"/>
      <c r="H320" s="2">
        <f>+H324</f>
        <v>910.9000000000001</v>
      </c>
    </row>
    <row r="321" spans="1:8" ht="15">
      <c r="A321" s="82">
        <v>70</v>
      </c>
      <c r="B321" s="95" t="s">
        <v>67</v>
      </c>
      <c r="C321" s="96" t="s">
        <v>57</v>
      </c>
      <c r="D321" s="92"/>
      <c r="E321" s="92"/>
      <c r="F321" s="11" t="s">
        <v>45</v>
      </c>
      <c r="G321" s="8"/>
      <c r="H321" s="2">
        <f>+H325+H329</f>
        <v>910.9000000000001</v>
      </c>
    </row>
    <row r="322" spans="1:8" ht="15">
      <c r="A322" s="82"/>
      <c r="B322" s="95"/>
      <c r="C322" s="96"/>
      <c r="D322" s="93"/>
      <c r="E322" s="93"/>
      <c r="F322" s="11" t="s">
        <v>50</v>
      </c>
      <c r="G322" s="8"/>
      <c r="H322" s="2">
        <f>+H326+H330</f>
        <v>0</v>
      </c>
    </row>
    <row r="323" spans="1:8" ht="15">
      <c r="A323" s="82"/>
      <c r="B323" s="95"/>
      <c r="C323" s="96"/>
      <c r="D323" s="93"/>
      <c r="E323" s="93"/>
      <c r="F323" s="11" t="s">
        <v>51</v>
      </c>
      <c r="G323" s="8"/>
      <c r="H323" s="2">
        <f>+H327+H331</f>
        <v>0</v>
      </c>
    </row>
    <row r="324" spans="1:8" ht="15">
      <c r="A324" s="82"/>
      <c r="B324" s="95"/>
      <c r="C324" s="96"/>
      <c r="D324" s="94"/>
      <c r="E324" s="94"/>
      <c r="F324" s="11" t="s">
        <v>52</v>
      </c>
      <c r="G324" s="8"/>
      <c r="H324" s="2">
        <f>+H328+H332</f>
        <v>910.9000000000001</v>
      </c>
    </row>
    <row r="325" spans="1:8" ht="15">
      <c r="A325" s="82">
        <v>71</v>
      </c>
      <c r="B325" s="95" t="s">
        <v>95</v>
      </c>
      <c r="C325" s="96" t="s">
        <v>57</v>
      </c>
      <c r="D325" s="92"/>
      <c r="E325" s="92"/>
      <c r="F325" s="11" t="s">
        <v>45</v>
      </c>
      <c r="G325" s="8"/>
      <c r="H325" s="2">
        <f>+H328</f>
        <v>46.2</v>
      </c>
    </row>
    <row r="326" spans="1:8" ht="15">
      <c r="A326" s="82"/>
      <c r="B326" s="95"/>
      <c r="C326" s="96"/>
      <c r="D326" s="93"/>
      <c r="E326" s="93"/>
      <c r="F326" s="11" t="s">
        <v>50</v>
      </c>
      <c r="G326" s="8"/>
      <c r="H326" s="2"/>
    </row>
    <row r="327" spans="1:8" ht="15">
      <c r="A327" s="82"/>
      <c r="B327" s="95"/>
      <c r="C327" s="96"/>
      <c r="D327" s="93"/>
      <c r="E327" s="93"/>
      <c r="F327" s="11" t="s">
        <v>51</v>
      </c>
      <c r="G327" s="8"/>
      <c r="H327" s="2"/>
    </row>
    <row r="328" spans="1:8" ht="15">
      <c r="A328" s="82"/>
      <c r="B328" s="95"/>
      <c r="C328" s="96"/>
      <c r="D328" s="94"/>
      <c r="E328" s="94"/>
      <c r="F328" s="11" t="s">
        <v>52</v>
      </c>
      <c r="G328" s="8"/>
      <c r="H328" s="2">
        <v>46.2</v>
      </c>
    </row>
    <row r="329" spans="1:8" ht="15">
      <c r="A329" s="82">
        <v>72</v>
      </c>
      <c r="B329" s="95" t="s">
        <v>96</v>
      </c>
      <c r="C329" s="96" t="s">
        <v>57</v>
      </c>
      <c r="D329" s="92"/>
      <c r="E329" s="92"/>
      <c r="F329" s="11" t="s">
        <v>45</v>
      </c>
      <c r="G329" s="8"/>
      <c r="H329" s="2">
        <f>+H332</f>
        <v>864.7</v>
      </c>
    </row>
    <row r="330" spans="1:8" ht="15">
      <c r="A330" s="82"/>
      <c r="B330" s="95"/>
      <c r="C330" s="96"/>
      <c r="D330" s="93"/>
      <c r="E330" s="93"/>
      <c r="F330" s="11" t="s">
        <v>50</v>
      </c>
      <c r="G330" s="8"/>
      <c r="H330" s="2"/>
    </row>
    <row r="331" spans="1:8" ht="15">
      <c r="A331" s="82"/>
      <c r="B331" s="95"/>
      <c r="C331" s="96"/>
      <c r="D331" s="93"/>
      <c r="E331" s="93"/>
      <c r="F331" s="11" t="s">
        <v>51</v>
      </c>
      <c r="G331" s="8"/>
      <c r="H331" s="2"/>
    </row>
    <row r="332" spans="1:8" ht="15">
      <c r="A332" s="82"/>
      <c r="B332" s="95"/>
      <c r="C332" s="96"/>
      <c r="D332" s="94"/>
      <c r="E332" s="94"/>
      <c r="F332" s="11" t="s">
        <v>52</v>
      </c>
      <c r="G332" s="8"/>
      <c r="H332" s="2">
        <v>864.7</v>
      </c>
    </row>
    <row r="333" spans="1:8" ht="15">
      <c r="A333" s="82">
        <v>73</v>
      </c>
      <c r="B333" s="95" t="s">
        <v>119</v>
      </c>
      <c r="C333" s="96" t="s">
        <v>57</v>
      </c>
      <c r="D333" s="92"/>
      <c r="E333" s="92"/>
      <c r="F333" s="11" t="s">
        <v>45</v>
      </c>
      <c r="G333" s="8"/>
      <c r="H333" s="2">
        <f>+H337</f>
        <v>2481.8999999999996</v>
      </c>
    </row>
    <row r="334" spans="1:8" ht="15">
      <c r="A334" s="82"/>
      <c r="B334" s="95"/>
      <c r="C334" s="96"/>
      <c r="D334" s="93"/>
      <c r="E334" s="93"/>
      <c r="F334" s="11" t="s">
        <v>50</v>
      </c>
      <c r="G334" s="8"/>
      <c r="H334" s="2">
        <f>+H338</f>
        <v>0</v>
      </c>
    </row>
    <row r="335" spans="1:8" ht="15">
      <c r="A335" s="82"/>
      <c r="B335" s="95"/>
      <c r="C335" s="96"/>
      <c r="D335" s="93"/>
      <c r="E335" s="93"/>
      <c r="F335" s="11" t="s">
        <v>51</v>
      </c>
      <c r="G335" s="8"/>
      <c r="H335" s="2">
        <f>+H339</f>
        <v>1551.5</v>
      </c>
    </row>
    <row r="336" spans="1:8" ht="15">
      <c r="A336" s="82"/>
      <c r="B336" s="95"/>
      <c r="C336" s="96"/>
      <c r="D336" s="94"/>
      <c r="E336" s="94"/>
      <c r="F336" s="11" t="s">
        <v>52</v>
      </c>
      <c r="G336" s="8"/>
      <c r="H336" s="2">
        <f>+H340</f>
        <v>930.4</v>
      </c>
    </row>
    <row r="337" spans="1:8" ht="15">
      <c r="A337" s="82">
        <v>74</v>
      </c>
      <c r="B337" s="95" t="s">
        <v>97</v>
      </c>
      <c r="C337" s="96" t="s">
        <v>57</v>
      </c>
      <c r="D337" s="92"/>
      <c r="E337" s="92"/>
      <c r="F337" s="11" t="s">
        <v>45</v>
      </c>
      <c r="G337" s="8"/>
      <c r="H337" s="2">
        <f>+H341+H345+H349</f>
        <v>2481.8999999999996</v>
      </c>
    </row>
    <row r="338" spans="1:8" ht="15">
      <c r="A338" s="82"/>
      <c r="B338" s="95"/>
      <c r="C338" s="96"/>
      <c r="D338" s="93"/>
      <c r="E338" s="93"/>
      <c r="F338" s="11" t="s">
        <v>50</v>
      </c>
      <c r="G338" s="8"/>
      <c r="H338" s="2">
        <f>+H342+H346+H350</f>
        <v>0</v>
      </c>
    </row>
    <row r="339" spans="1:8" ht="15">
      <c r="A339" s="82"/>
      <c r="B339" s="95"/>
      <c r="C339" s="96"/>
      <c r="D339" s="93"/>
      <c r="E339" s="93"/>
      <c r="F339" s="11" t="s">
        <v>51</v>
      </c>
      <c r="G339" s="8"/>
      <c r="H339" s="2">
        <f>+H343+H347+H351</f>
        <v>1551.5</v>
      </c>
    </row>
    <row r="340" spans="1:8" ht="15">
      <c r="A340" s="82"/>
      <c r="B340" s="95"/>
      <c r="C340" s="96"/>
      <c r="D340" s="94"/>
      <c r="E340" s="94"/>
      <c r="F340" s="11" t="s">
        <v>52</v>
      </c>
      <c r="G340" s="8"/>
      <c r="H340" s="2">
        <f>+H344+H348+H352</f>
        <v>930.4</v>
      </c>
    </row>
    <row r="341" spans="1:8" ht="15">
      <c r="A341" s="82">
        <v>75</v>
      </c>
      <c r="B341" s="95" t="s">
        <v>98</v>
      </c>
      <c r="C341" s="96" t="s">
        <v>57</v>
      </c>
      <c r="D341" s="92"/>
      <c r="E341" s="92"/>
      <c r="F341" s="11" t="s">
        <v>45</v>
      </c>
      <c r="G341" s="8"/>
      <c r="H341" s="2">
        <f>+H344</f>
        <v>205</v>
      </c>
    </row>
    <row r="342" spans="1:8" ht="15">
      <c r="A342" s="82"/>
      <c r="B342" s="95"/>
      <c r="C342" s="96"/>
      <c r="D342" s="93"/>
      <c r="E342" s="93"/>
      <c r="F342" s="11" t="s">
        <v>50</v>
      </c>
      <c r="G342" s="8"/>
      <c r="H342" s="2"/>
    </row>
    <row r="343" spans="1:8" ht="15">
      <c r="A343" s="82"/>
      <c r="B343" s="95"/>
      <c r="C343" s="96"/>
      <c r="D343" s="93"/>
      <c r="E343" s="93"/>
      <c r="F343" s="11" t="s">
        <v>51</v>
      </c>
      <c r="G343" s="8"/>
      <c r="H343" s="2"/>
    </row>
    <row r="344" spans="1:8" ht="15">
      <c r="A344" s="82"/>
      <c r="B344" s="95"/>
      <c r="C344" s="96"/>
      <c r="D344" s="94"/>
      <c r="E344" s="94"/>
      <c r="F344" s="11" t="s">
        <v>52</v>
      </c>
      <c r="G344" s="8"/>
      <c r="H344" s="2">
        <v>205</v>
      </c>
    </row>
    <row r="345" spans="1:8" ht="15">
      <c r="A345" s="82">
        <v>76</v>
      </c>
      <c r="B345" s="95" t="s">
        <v>99</v>
      </c>
      <c r="C345" s="96" t="s">
        <v>57</v>
      </c>
      <c r="D345" s="92"/>
      <c r="E345" s="92"/>
      <c r="F345" s="11" t="s">
        <v>45</v>
      </c>
      <c r="G345" s="8"/>
      <c r="H345" s="2">
        <f>+H348</f>
        <v>626.3</v>
      </c>
    </row>
    <row r="346" spans="1:8" ht="15">
      <c r="A346" s="82"/>
      <c r="B346" s="95"/>
      <c r="C346" s="96"/>
      <c r="D346" s="93"/>
      <c r="E346" s="93"/>
      <c r="F346" s="11" t="s">
        <v>50</v>
      </c>
      <c r="G346" s="8"/>
      <c r="H346" s="2"/>
    </row>
    <row r="347" spans="1:8" ht="15">
      <c r="A347" s="82"/>
      <c r="B347" s="95"/>
      <c r="C347" s="96"/>
      <c r="D347" s="93"/>
      <c r="E347" s="93"/>
      <c r="F347" s="11" t="s">
        <v>51</v>
      </c>
      <c r="G347" s="8"/>
      <c r="H347" s="2"/>
    </row>
    <row r="348" spans="1:8" ht="15">
      <c r="A348" s="82"/>
      <c r="B348" s="95"/>
      <c r="C348" s="96"/>
      <c r="D348" s="94"/>
      <c r="E348" s="94"/>
      <c r="F348" s="11" t="s">
        <v>52</v>
      </c>
      <c r="G348" s="8"/>
      <c r="H348" s="2">
        <v>626.3</v>
      </c>
    </row>
    <row r="349" spans="1:8" ht="15">
      <c r="A349" s="82">
        <v>77</v>
      </c>
      <c r="B349" s="95" t="s">
        <v>100</v>
      </c>
      <c r="C349" s="96" t="s">
        <v>57</v>
      </c>
      <c r="D349" s="92"/>
      <c r="E349" s="92"/>
      <c r="F349" s="11" t="s">
        <v>45</v>
      </c>
      <c r="G349" s="8"/>
      <c r="H349" s="2">
        <f>+H351+H352</f>
        <v>1650.6</v>
      </c>
    </row>
    <row r="350" spans="1:8" ht="15">
      <c r="A350" s="82"/>
      <c r="B350" s="95"/>
      <c r="C350" s="96"/>
      <c r="D350" s="93"/>
      <c r="E350" s="93"/>
      <c r="F350" s="11" t="s">
        <v>50</v>
      </c>
      <c r="G350" s="8"/>
      <c r="H350" s="2"/>
    </row>
    <row r="351" spans="1:8" ht="15">
      <c r="A351" s="82"/>
      <c r="B351" s="95"/>
      <c r="C351" s="96"/>
      <c r="D351" s="93"/>
      <c r="E351" s="93"/>
      <c r="F351" s="11" t="s">
        <v>51</v>
      </c>
      <c r="G351" s="8"/>
      <c r="H351" s="2">
        <v>1551.5</v>
      </c>
    </row>
    <row r="352" spans="1:8" ht="15">
      <c r="A352" s="82"/>
      <c r="B352" s="95"/>
      <c r="C352" s="96"/>
      <c r="D352" s="94"/>
      <c r="E352" s="94"/>
      <c r="F352" s="11" t="s">
        <v>52</v>
      </c>
      <c r="G352" s="8"/>
      <c r="H352" s="2">
        <v>99.1</v>
      </c>
    </row>
    <row r="353" spans="1:8" ht="15">
      <c r="A353" s="82">
        <v>78</v>
      </c>
      <c r="B353" s="95" t="s">
        <v>120</v>
      </c>
      <c r="C353" s="96" t="s">
        <v>57</v>
      </c>
      <c r="D353" s="92"/>
      <c r="E353" s="92"/>
      <c r="F353" s="11" t="s">
        <v>45</v>
      </c>
      <c r="G353" s="8"/>
      <c r="H353" s="2">
        <f>+H354+H355+H356</f>
        <v>23588.1</v>
      </c>
    </row>
    <row r="354" spans="1:8" ht="15">
      <c r="A354" s="82"/>
      <c r="B354" s="95"/>
      <c r="C354" s="96"/>
      <c r="D354" s="93"/>
      <c r="E354" s="93"/>
      <c r="F354" s="11" t="s">
        <v>50</v>
      </c>
      <c r="G354" s="8"/>
      <c r="H354" s="2">
        <f>+H358</f>
        <v>0</v>
      </c>
    </row>
    <row r="355" spans="1:8" ht="15">
      <c r="A355" s="82"/>
      <c r="B355" s="95"/>
      <c r="C355" s="96"/>
      <c r="D355" s="93"/>
      <c r="E355" s="93"/>
      <c r="F355" s="11" t="s">
        <v>51</v>
      </c>
      <c r="G355" s="8"/>
      <c r="H355" s="2">
        <f>+H359</f>
        <v>0</v>
      </c>
    </row>
    <row r="356" spans="1:8" ht="15">
      <c r="A356" s="82"/>
      <c r="B356" s="95"/>
      <c r="C356" s="96"/>
      <c r="D356" s="94"/>
      <c r="E356" s="94"/>
      <c r="F356" s="11" t="s">
        <v>52</v>
      </c>
      <c r="G356" s="8"/>
      <c r="H356" s="2">
        <f>+H360</f>
        <v>23588.1</v>
      </c>
    </row>
    <row r="357" spans="1:8" ht="15">
      <c r="A357" s="82">
        <v>79</v>
      </c>
      <c r="B357" s="95" t="s">
        <v>68</v>
      </c>
      <c r="C357" s="96" t="s">
        <v>57</v>
      </c>
      <c r="D357" s="92"/>
      <c r="E357" s="92"/>
      <c r="F357" s="11" t="s">
        <v>45</v>
      </c>
      <c r="G357" s="8"/>
      <c r="H357" s="2">
        <f>+H358+H359+H360</f>
        <v>23588.1</v>
      </c>
    </row>
    <row r="358" spans="1:8" ht="15">
      <c r="A358" s="82"/>
      <c r="B358" s="95"/>
      <c r="C358" s="96"/>
      <c r="D358" s="93"/>
      <c r="E358" s="93"/>
      <c r="F358" s="11" t="s">
        <v>50</v>
      </c>
      <c r="G358" s="8"/>
      <c r="H358" s="2">
        <f>+H362+H366+H370</f>
        <v>0</v>
      </c>
    </row>
    <row r="359" spans="1:8" ht="15">
      <c r="A359" s="82"/>
      <c r="B359" s="95"/>
      <c r="C359" s="96"/>
      <c r="D359" s="93"/>
      <c r="E359" s="93"/>
      <c r="F359" s="11" t="s">
        <v>51</v>
      </c>
      <c r="G359" s="8"/>
      <c r="H359" s="2">
        <f>+H363+H367+H371+H376</f>
        <v>0</v>
      </c>
    </row>
    <row r="360" spans="1:8" ht="15">
      <c r="A360" s="82"/>
      <c r="B360" s="95"/>
      <c r="C360" s="96"/>
      <c r="D360" s="94"/>
      <c r="E360" s="94"/>
      <c r="F360" s="11" t="s">
        <v>52</v>
      </c>
      <c r="G360" s="8"/>
      <c r="H360" s="2">
        <f>+H364+H368+H372+H385</f>
        <v>23588.1</v>
      </c>
    </row>
    <row r="361" spans="1:8" ht="15">
      <c r="A361" s="82">
        <v>80</v>
      </c>
      <c r="B361" s="95" t="s">
        <v>101</v>
      </c>
      <c r="C361" s="96" t="s">
        <v>57</v>
      </c>
      <c r="D361" s="92"/>
      <c r="E361" s="92"/>
      <c r="F361" s="11" t="s">
        <v>45</v>
      </c>
      <c r="G361" s="8"/>
      <c r="H361" s="2">
        <f>+H364</f>
        <v>11537.1</v>
      </c>
    </row>
    <row r="362" spans="1:8" ht="15">
      <c r="A362" s="82"/>
      <c r="B362" s="95"/>
      <c r="C362" s="96"/>
      <c r="D362" s="93"/>
      <c r="E362" s="93"/>
      <c r="F362" s="11" t="s">
        <v>50</v>
      </c>
      <c r="G362" s="8"/>
      <c r="H362" s="2"/>
    </row>
    <row r="363" spans="1:8" ht="15">
      <c r="A363" s="82"/>
      <c r="B363" s="95"/>
      <c r="C363" s="96"/>
      <c r="D363" s="93"/>
      <c r="E363" s="93"/>
      <c r="F363" s="11" t="s">
        <v>51</v>
      </c>
      <c r="G363" s="8"/>
      <c r="H363" s="2"/>
    </row>
    <row r="364" spans="1:8" ht="15">
      <c r="A364" s="82"/>
      <c r="B364" s="95"/>
      <c r="C364" s="96"/>
      <c r="D364" s="94"/>
      <c r="E364" s="94"/>
      <c r="F364" s="11" t="s">
        <v>52</v>
      </c>
      <c r="G364" s="8"/>
      <c r="H364" s="2">
        <v>11537.1</v>
      </c>
    </row>
    <row r="365" spans="1:8" ht="15">
      <c r="A365" s="82">
        <v>81</v>
      </c>
      <c r="B365" s="95" t="s">
        <v>102</v>
      </c>
      <c r="C365" s="96" t="s">
        <v>57</v>
      </c>
      <c r="D365" s="92"/>
      <c r="E365" s="92"/>
      <c r="F365" s="11" t="s">
        <v>45</v>
      </c>
      <c r="G365" s="8"/>
      <c r="H365" s="2">
        <f>+H368</f>
        <v>418.6</v>
      </c>
    </row>
    <row r="366" spans="1:8" ht="15">
      <c r="A366" s="82"/>
      <c r="B366" s="95"/>
      <c r="C366" s="96"/>
      <c r="D366" s="93"/>
      <c r="E366" s="93"/>
      <c r="F366" s="11" t="s">
        <v>50</v>
      </c>
      <c r="G366" s="8"/>
      <c r="H366" s="2"/>
    </row>
    <row r="367" spans="1:8" ht="15">
      <c r="A367" s="82"/>
      <c r="B367" s="95"/>
      <c r="C367" s="96"/>
      <c r="D367" s="93"/>
      <c r="E367" s="93"/>
      <c r="F367" s="11" t="s">
        <v>51</v>
      </c>
      <c r="G367" s="8"/>
      <c r="H367" s="2"/>
    </row>
    <row r="368" spans="1:8" ht="15">
      <c r="A368" s="82"/>
      <c r="B368" s="95"/>
      <c r="C368" s="96"/>
      <c r="D368" s="94"/>
      <c r="E368" s="94"/>
      <c r="F368" s="11" t="s">
        <v>52</v>
      </c>
      <c r="G368" s="8"/>
      <c r="H368" s="2">
        <v>418.6</v>
      </c>
    </row>
    <row r="369" spans="1:8" ht="15">
      <c r="A369" s="82">
        <v>82</v>
      </c>
      <c r="B369" s="95" t="s">
        <v>103</v>
      </c>
      <c r="C369" s="96" t="s">
        <v>57</v>
      </c>
      <c r="D369" s="92"/>
      <c r="E369" s="92"/>
      <c r="F369" s="11" t="s">
        <v>45</v>
      </c>
      <c r="G369" s="8"/>
      <c r="H369" s="2">
        <f>+H372</f>
        <v>1358.5</v>
      </c>
    </row>
    <row r="370" spans="1:8" ht="15">
      <c r="A370" s="82"/>
      <c r="B370" s="95"/>
      <c r="C370" s="96"/>
      <c r="D370" s="93"/>
      <c r="E370" s="93"/>
      <c r="F370" s="11" t="s">
        <v>50</v>
      </c>
      <c r="G370" s="8"/>
      <c r="H370" s="2"/>
    </row>
    <row r="371" spans="1:8" ht="15">
      <c r="A371" s="82"/>
      <c r="B371" s="95"/>
      <c r="C371" s="96"/>
      <c r="D371" s="93"/>
      <c r="E371" s="93"/>
      <c r="F371" s="11" t="s">
        <v>51</v>
      </c>
      <c r="G371" s="8"/>
      <c r="H371" s="2"/>
    </row>
    <row r="372" spans="1:8" ht="15">
      <c r="A372" s="82"/>
      <c r="B372" s="95"/>
      <c r="C372" s="96"/>
      <c r="D372" s="93"/>
      <c r="E372" s="93"/>
      <c r="F372" s="11" t="s">
        <v>52</v>
      </c>
      <c r="G372" s="8"/>
      <c r="H372" s="2">
        <v>1358.5</v>
      </c>
    </row>
    <row r="373" spans="1:8" ht="15">
      <c r="A373" s="82"/>
      <c r="B373" s="95"/>
      <c r="C373" s="96"/>
      <c r="D373" s="94"/>
      <c r="E373" s="94"/>
      <c r="F373" s="11" t="s">
        <v>58</v>
      </c>
      <c r="G373" s="8"/>
      <c r="H373" s="2"/>
    </row>
    <row r="374" spans="1:8" ht="15">
      <c r="A374" s="82">
        <v>83</v>
      </c>
      <c r="B374" s="95" t="s">
        <v>104</v>
      </c>
      <c r="C374" s="96" t="s">
        <v>57</v>
      </c>
      <c r="D374" s="92"/>
      <c r="E374" s="92"/>
      <c r="F374" s="11" t="s">
        <v>45</v>
      </c>
      <c r="G374" s="8"/>
      <c r="H374" s="2">
        <f>+H376</f>
        <v>0</v>
      </c>
    </row>
    <row r="375" spans="1:8" ht="15">
      <c r="A375" s="82"/>
      <c r="B375" s="95"/>
      <c r="C375" s="96"/>
      <c r="D375" s="93"/>
      <c r="E375" s="93"/>
      <c r="F375" s="11" t="s">
        <v>50</v>
      </c>
      <c r="G375" s="8"/>
      <c r="H375" s="2"/>
    </row>
    <row r="376" spans="1:8" ht="15">
      <c r="A376" s="82"/>
      <c r="B376" s="95"/>
      <c r="C376" s="96"/>
      <c r="D376" s="93"/>
      <c r="E376" s="93"/>
      <c r="F376" s="11" t="s">
        <v>51</v>
      </c>
      <c r="G376" s="8"/>
      <c r="H376" s="2"/>
    </row>
    <row r="377" spans="1:8" ht="43.5" customHeight="1">
      <c r="A377" s="82"/>
      <c r="B377" s="95"/>
      <c r="C377" s="96"/>
      <c r="D377" s="94"/>
      <c r="E377" s="94"/>
      <c r="F377" s="11" t="s">
        <v>52</v>
      </c>
      <c r="G377" s="8"/>
      <c r="H377" s="2"/>
    </row>
    <row r="378" spans="1:8" ht="21" customHeight="1">
      <c r="A378" s="82">
        <v>84</v>
      </c>
      <c r="B378" s="95" t="s">
        <v>105</v>
      </c>
      <c r="C378" s="96" t="s">
        <v>57</v>
      </c>
      <c r="D378" s="92"/>
      <c r="E378" s="92"/>
      <c r="F378" s="11" t="s">
        <v>45</v>
      </c>
      <c r="G378" s="8"/>
      <c r="H378" s="2"/>
    </row>
    <row r="379" spans="1:8" ht="21.75" customHeight="1">
      <c r="A379" s="82"/>
      <c r="B379" s="95"/>
      <c r="C379" s="96"/>
      <c r="D379" s="93"/>
      <c r="E379" s="93"/>
      <c r="F379" s="11" t="s">
        <v>50</v>
      </c>
      <c r="G379" s="8"/>
      <c r="H379" s="2"/>
    </row>
    <row r="380" spans="1:8" ht="15">
      <c r="A380" s="82"/>
      <c r="B380" s="95"/>
      <c r="C380" s="96"/>
      <c r="D380" s="93"/>
      <c r="E380" s="93"/>
      <c r="F380" s="11" t="s">
        <v>51</v>
      </c>
      <c r="G380" s="8"/>
      <c r="H380" s="2"/>
    </row>
    <row r="381" spans="1:8" ht="56.25" customHeight="1">
      <c r="A381" s="82"/>
      <c r="B381" s="95"/>
      <c r="C381" s="96"/>
      <c r="D381" s="94"/>
      <c r="E381" s="94"/>
      <c r="F381" s="11" t="s">
        <v>52</v>
      </c>
      <c r="G381" s="8"/>
      <c r="H381" s="2"/>
    </row>
    <row r="382" spans="1:8" ht="30" customHeight="1">
      <c r="A382" s="82">
        <v>85</v>
      </c>
      <c r="B382" s="95" t="s">
        <v>124</v>
      </c>
      <c r="C382" s="96" t="s">
        <v>57</v>
      </c>
      <c r="D382" s="92"/>
      <c r="E382" s="92"/>
      <c r="F382" s="11" t="s">
        <v>45</v>
      </c>
      <c r="G382" s="8"/>
      <c r="H382" s="2">
        <f>+H383+H384+H385</f>
        <v>10273.9</v>
      </c>
    </row>
    <row r="383" spans="1:8" ht="30" customHeight="1">
      <c r="A383" s="82"/>
      <c r="B383" s="95"/>
      <c r="C383" s="96"/>
      <c r="D383" s="93"/>
      <c r="E383" s="93"/>
      <c r="F383" s="11" t="s">
        <v>50</v>
      </c>
      <c r="G383" s="8"/>
      <c r="H383" s="2"/>
    </row>
    <row r="384" spans="1:8" ht="30" customHeight="1">
      <c r="A384" s="82"/>
      <c r="B384" s="95"/>
      <c r="C384" s="96"/>
      <c r="D384" s="93"/>
      <c r="E384" s="93"/>
      <c r="F384" s="11" t="s">
        <v>51</v>
      </c>
      <c r="G384" s="8"/>
      <c r="H384" s="2"/>
    </row>
    <row r="385" spans="1:8" ht="48.75" customHeight="1">
      <c r="A385" s="82"/>
      <c r="B385" s="95"/>
      <c r="C385" s="96"/>
      <c r="D385" s="94"/>
      <c r="E385" s="94"/>
      <c r="F385" s="11" t="s">
        <v>52</v>
      </c>
      <c r="G385" s="8"/>
      <c r="H385" s="2">
        <f>9914.9+359</f>
        <v>10273.9</v>
      </c>
    </row>
  </sheetData>
  <sheetProtection/>
  <mergeCells count="463">
    <mergeCell ref="A165:A168"/>
    <mergeCell ref="B165:B168"/>
    <mergeCell ref="A209:A212"/>
    <mergeCell ref="B117:B120"/>
    <mergeCell ref="C121:C124"/>
    <mergeCell ref="A117:A120"/>
    <mergeCell ref="B129:B132"/>
    <mergeCell ref="A129:A132"/>
    <mergeCell ref="B173:B176"/>
    <mergeCell ref="B189:B192"/>
    <mergeCell ref="C153:C156"/>
    <mergeCell ref="A169:A172"/>
    <mergeCell ref="A257:A260"/>
    <mergeCell ref="B241:B244"/>
    <mergeCell ref="A133:A136"/>
    <mergeCell ref="B133:B136"/>
    <mergeCell ref="A137:A140"/>
    <mergeCell ref="B257:B260"/>
    <mergeCell ref="B249:B252"/>
    <mergeCell ref="B157:B160"/>
    <mergeCell ref="B153:B156"/>
    <mergeCell ref="A105:A108"/>
    <mergeCell ref="B105:B108"/>
    <mergeCell ref="B113:B116"/>
    <mergeCell ref="A121:A124"/>
    <mergeCell ref="B121:B124"/>
    <mergeCell ref="A113:A116"/>
    <mergeCell ref="A109:A112"/>
    <mergeCell ref="C257:C260"/>
    <mergeCell ref="B313:B316"/>
    <mergeCell ref="C313:C316"/>
    <mergeCell ref="A233:A236"/>
    <mergeCell ref="B233:B236"/>
    <mergeCell ref="C233:C236"/>
    <mergeCell ref="A245:A248"/>
    <mergeCell ref="B245:B248"/>
    <mergeCell ref="C241:C244"/>
    <mergeCell ref="A253:A256"/>
    <mergeCell ref="C113:C116"/>
    <mergeCell ref="C141:C144"/>
    <mergeCell ref="C133:C136"/>
    <mergeCell ref="C125:C128"/>
    <mergeCell ref="C117:C120"/>
    <mergeCell ref="C137:C140"/>
    <mergeCell ref="C129:C132"/>
    <mergeCell ref="C345:C348"/>
    <mergeCell ref="C337:C340"/>
    <mergeCell ref="C329:C332"/>
    <mergeCell ref="C333:C336"/>
    <mergeCell ref="A361:A364"/>
    <mergeCell ref="B361:B364"/>
    <mergeCell ref="B357:B360"/>
    <mergeCell ref="A357:A360"/>
    <mergeCell ref="C349:C352"/>
    <mergeCell ref="C353:C356"/>
    <mergeCell ref="C374:C377"/>
    <mergeCell ref="B353:B356"/>
    <mergeCell ref="A349:A352"/>
    <mergeCell ref="B349:B352"/>
    <mergeCell ref="C369:C373"/>
    <mergeCell ref="A365:A368"/>
    <mergeCell ref="B365:B368"/>
    <mergeCell ref="C365:C368"/>
    <mergeCell ref="A369:A373"/>
    <mergeCell ref="C361:C364"/>
    <mergeCell ref="B333:B336"/>
    <mergeCell ref="A321:A324"/>
    <mergeCell ref="A337:A340"/>
    <mergeCell ref="B337:B340"/>
    <mergeCell ref="A325:A328"/>
    <mergeCell ref="A333:A336"/>
    <mergeCell ref="B325:B328"/>
    <mergeCell ref="B321:B324"/>
    <mergeCell ref="C357:C360"/>
    <mergeCell ref="A197:A200"/>
    <mergeCell ref="A313:A316"/>
    <mergeCell ref="A185:A188"/>
    <mergeCell ref="A181:A184"/>
    <mergeCell ref="A241:A244"/>
    <mergeCell ref="B369:B373"/>
    <mergeCell ref="B253:B256"/>
    <mergeCell ref="A249:A252"/>
    <mergeCell ref="A161:A164"/>
    <mergeCell ref="A145:A148"/>
    <mergeCell ref="A157:A160"/>
    <mergeCell ref="A149:A152"/>
    <mergeCell ref="A153:A156"/>
    <mergeCell ref="A329:A332"/>
    <mergeCell ref="A317:A320"/>
    <mergeCell ref="A177:A180"/>
    <mergeCell ref="A173:A176"/>
    <mergeCell ref="A205:A208"/>
    <mergeCell ref="B72:B75"/>
    <mergeCell ref="B84:B87"/>
    <mergeCell ref="A72:A75"/>
    <mergeCell ref="B88:B91"/>
    <mergeCell ref="A76:A79"/>
    <mergeCell ref="A80:A83"/>
    <mergeCell ref="B80:B83"/>
    <mergeCell ref="A84:A87"/>
    <mergeCell ref="C56:C59"/>
    <mergeCell ref="C44:C47"/>
    <mergeCell ref="A40:A43"/>
    <mergeCell ref="A44:A47"/>
    <mergeCell ref="B44:B47"/>
    <mergeCell ref="A64:A67"/>
    <mergeCell ref="A48:A51"/>
    <mergeCell ref="A60:A63"/>
    <mergeCell ref="A56:A59"/>
    <mergeCell ref="A52:A55"/>
    <mergeCell ref="B36:B39"/>
    <mergeCell ref="B64:B67"/>
    <mergeCell ref="B40:B43"/>
    <mergeCell ref="B48:B51"/>
    <mergeCell ref="B56:B59"/>
    <mergeCell ref="B52:B55"/>
    <mergeCell ref="B60:B63"/>
    <mergeCell ref="A36:A39"/>
    <mergeCell ref="C32:C35"/>
    <mergeCell ref="C24:C27"/>
    <mergeCell ref="A32:A35"/>
    <mergeCell ref="A20:A31"/>
    <mergeCell ref="C20:C23"/>
    <mergeCell ref="C36:C39"/>
    <mergeCell ref="B32:B35"/>
    <mergeCell ref="C28:C31"/>
    <mergeCell ref="B20:B31"/>
    <mergeCell ref="B68:B71"/>
    <mergeCell ref="A68:A71"/>
    <mergeCell ref="C80:C83"/>
    <mergeCell ref="C72:C75"/>
    <mergeCell ref="C76:C79"/>
    <mergeCell ref="C40:C43"/>
    <mergeCell ref="C48:C51"/>
    <mergeCell ref="C60:C63"/>
    <mergeCell ref="C52:C55"/>
    <mergeCell ref="C64:C67"/>
    <mergeCell ref="C105:C108"/>
    <mergeCell ref="B100:B104"/>
    <mergeCell ref="B76:B79"/>
    <mergeCell ref="A92:A95"/>
    <mergeCell ref="C88:C91"/>
    <mergeCell ref="B92:B95"/>
    <mergeCell ref="C100:C104"/>
    <mergeCell ref="C96:C99"/>
    <mergeCell ref="C92:C95"/>
    <mergeCell ref="A88:A91"/>
    <mergeCell ref="B137:B140"/>
    <mergeCell ref="C189:C192"/>
    <mergeCell ref="B193:B196"/>
    <mergeCell ref="B109:B112"/>
    <mergeCell ref="B125:B128"/>
    <mergeCell ref="B161:B164"/>
    <mergeCell ref="C161:C164"/>
    <mergeCell ref="C181:C184"/>
    <mergeCell ref="C169:C172"/>
    <mergeCell ref="C165:C168"/>
    <mergeCell ref="B345:B348"/>
    <mergeCell ref="A353:A356"/>
    <mergeCell ref="C84:C87"/>
    <mergeCell ref="C68:C71"/>
    <mergeCell ref="A125:A128"/>
    <mergeCell ref="A141:A144"/>
    <mergeCell ref="A100:A104"/>
    <mergeCell ref="A96:A99"/>
    <mergeCell ref="A201:A204"/>
    <mergeCell ref="A193:A196"/>
    <mergeCell ref="A378:A381"/>
    <mergeCell ref="B378:B381"/>
    <mergeCell ref="A213:A216"/>
    <mergeCell ref="C378:C381"/>
    <mergeCell ref="B329:B332"/>
    <mergeCell ref="A345:A348"/>
    <mergeCell ref="A341:A344"/>
    <mergeCell ref="A374:A377"/>
    <mergeCell ref="B374:B377"/>
    <mergeCell ref="B213:B216"/>
    <mergeCell ref="A382:A385"/>
    <mergeCell ref="B382:B385"/>
    <mergeCell ref="B185:B188"/>
    <mergeCell ref="B177:B180"/>
    <mergeCell ref="B181:B184"/>
    <mergeCell ref="B197:B200"/>
    <mergeCell ref="A221:A224"/>
    <mergeCell ref="B221:B224"/>
    <mergeCell ref="A189:A192"/>
    <mergeCell ref="A229:A232"/>
    <mergeCell ref="C382:C385"/>
    <mergeCell ref="C201:C204"/>
    <mergeCell ref="B145:B148"/>
    <mergeCell ref="C197:C200"/>
    <mergeCell ref="C149:C152"/>
    <mergeCell ref="B169:B172"/>
    <mergeCell ref="C185:C188"/>
    <mergeCell ref="C173:C176"/>
    <mergeCell ref="B201:B204"/>
    <mergeCell ref="B149:B152"/>
    <mergeCell ref="C253:C256"/>
    <mergeCell ref="C221:C224"/>
    <mergeCell ref="B205:B208"/>
    <mergeCell ref="C205:C208"/>
    <mergeCell ref="C209:C212"/>
    <mergeCell ref="B217:B220"/>
    <mergeCell ref="C217:C220"/>
    <mergeCell ref="C249:C252"/>
    <mergeCell ref="B229:B232"/>
    <mergeCell ref="C245:C248"/>
    <mergeCell ref="A217:A220"/>
    <mergeCell ref="B96:B99"/>
    <mergeCell ref="C109:C112"/>
    <mergeCell ref="C193:C196"/>
    <mergeCell ref="C213:C216"/>
    <mergeCell ref="B209:B212"/>
    <mergeCell ref="B141:B144"/>
    <mergeCell ref="C145:C148"/>
    <mergeCell ref="C157:C160"/>
    <mergeCell ref="C177:C180"/>
    <mergeCell ref="A225:A228"/>
    <mergeCell ref="B225:B228"/>
    <mergeCell ref="C225:C228"/>
    <mergeCell ref="A237:A240"/>
    <mergeCell ref="B237:B240"/>
    <mergeCell ref="C237:C240"/>
    <mergeCell ref="C229:C232"/>
    <mergeCell ref="A261:A264"/>
    <mergeCell ref="B261:B264"/>
    <mergeCell ref="C261:C264"/>
    <mergeCell ref="A265:A268"/>
    <mergeCell ref="B265:B268"/>
    <mergeCell ref="C265:C268"/>
    <mergeCell ref="A269:A272"/>
    <mergeCell ref="B269:B272"/>
    <mergeCell ref="C269:C272"/>
    <mergeCell ref="A273:A276"/>
    <mergeCell ref="B273:B276"/>
    <mergeCell ref="C273:C276"/>
    <mergeCell ref="A293:A296"/>
    <mergeCell ref="B293:B296"/>
    <mergeCell ref="C293:C296"/>
    <mergeCell ref="A297:A300"/>
    <mergeCell ref="A277:A280"/>
    <mergeCell ref="B277:B280"/>
    <mergeCell ref="C277:C280"/>
    <mergeCell ref="A281:A284"/>
    <mergeCell ref="B281:B284"/>
    <mergeCell ref="C281:C284"/>
    <mergeCell ref="A285:A288"/>
    <mergeCell ref="B285:B288"/>
    <mergeCell ref="C285:C288"/>
    <mergeCell ref="A289:A292"/>
    <mergeCell ref="B289:B292"/>
    <mergeCell ref="C289:C292"/>
    <mergeCell ref="D297:D300"/>
    <mergeCell ref="E297:E300"/>
    <mergeCell ref="E293:E296"/>
    <mergeCell ref="A6:H7"/>
    <mergeCell ref="D12:E12"/>
    <mergeCell ref="D15:D19"/>
    <mergeCell ref="E15:E19"/>
    <mergeCell ref="B12:B13"/>
    <mergeCell ref="A8:H8"/>
    <mergeCell ref="A9:H9"/>
    <mergeCell ref="D317:D320"/>
    <mergeCell ref="D301:D304"/>
    <mergeCell ref="E305:E308"/>
    <mergeCell ref="A309:A312"/>
    <mergeCell ref="B309:B312"/>
    <mergeCell ref="C309:C312"/>
    <mergeCell ref="A301:A304"/>
    <mergeCell ref="B301:B304"/>
    <mergeCell ref="A305:A308"/>
    <mergeCell ref="C317:C320"/>
    <mergeCell ref="D333:D336"/>
    <mergeCell ref="D337:D340"/>
    <mergeCell ref="E301:E304"/>
    <mergeCell ref="D20:D23"/>
    <mergeCell ref="E32:E35"/>
    <mergeCell ref="E337:E340"/>
    <mergeCell ref="D305:D308"/>
    <mergeCell ref="D309:D312"/>
    <mergeCell ref="D28:D31"/>
    <mergeCell ref="D32:D35"/>
    <mergeCell ref="A12:A13"/>
    <mergeCell ref="A15:A19"/>
    <mergeCell ref="A10:H11"/>
    <mergeCell ref="F12:H12"/>
    <mergeCell ref="C12:C13"/>
    <mergeCell ref="B15:B19"/>
    <mergeCell ref="C15:C19"/>
    <mergeCell ref="B341:B344"/>
    <mergeCell ref="C297:C300"/>
    <mergeCell ref="B305:B308"/>
    <mergeCell ref="C305:C308"/>
    <mergeCell ref="B297:B300"/>
    <mergeCell ref="C301:C304"/>
    <mergeCell ref="C321:C324"/>
    <mergeCell ref="B317:B320"/>
    <mergeCell ref="C325:C328"/>
    <mergeCell ref="C341:C344"/>
    <mergeCell ref="D64:D67"/>
    <mergeCell ref="D92:D95"/>
    <mergeCell ref="D100:D103"/>
    <mergeCell ref="D157:D160"/>
    <mergeCell ref="D113:D116"/>
    <mergeCell ref="D153:D156"/>
    <mergeCell ref="D105:D108"/>
    <mergeCell ref="D141:D144"/>
    <mergeCell ref="D52:D55"/>
    <mergeCell ref="D56:D59"/>
    <mergeCell ref="D96:D99"/>
    <mergeCell ref="E20:E23"/>
    <mergeCell ref="D44:D47"/>
    <mergeCell ref="E44:E47"/>
    <mergeCell ref="D24:D27"/>
    <mergeCell ref="E24:E27"/>
    <mergeCell ref="E28:E31"/>
    <mergeCell ref="D60:D63"/>
    <mergeCell ref="D88:D91"/>
    <mergeCell ref="D137:D140"/>
    <mergeCell ref="E341:E344"/>
    <mergeCell ref="D36:D39"/>
    <mergeCell ref="E36:E39"/>
    <mergeCell ref="D40:D43"/>
    <mergeCell ref="E40:E43"/>
    <mergeCell ref="E48:E51"/>
    <mergeCell ref="D48:D51"/>
    <mergeCell ref="D109:D112"/>
    <mergeCell ref="D169:D172"/>
    <mergeCell ref="D173:D176"/>
    <mergeCell ref="D68:D71"/>
    <mergeCell ref="D185:D188"/>
    <mergeCell ref="D177:D180"/>
    <mergeCell ref="D181:D184"/>
    <mergeCell ref="D72:D75"/>
    <mergeCell ref="D76:D79"/>
    <mergeCell ref="D80:D83"/>
    <mergeCell ref="D84:D87"/>
    <mergeCell ref="D213:D216"/>
    <mergeCell ref="D189:D192"/>
    <mergeCell ref="D193:D196"/>
    <mergeCell ref="D133:D136"/>
    <mergeCell ref="D217:D220"/>
    <mergeCell ref="D117:D120"/>
    <mergeCell ref="D121:D124"/>
    <mergeCell ref="D125:D128"/>
    <mergeCell ref="D129:D132"/>
    <mergeCell ref="D165:D168"/>
    <mergeCell ref="D265:D268"/>
    <mergeCell ref="D269:D272"/>
    <mergeCell ref="D221:D224"/>
    <mergeCell ref="D145:D148"/>
    <mergeCell ref="D149:D152"/>
    <mergeCell ref="D201:D204"/>
    <mergeCell ref="D205:D208"/>
    <mergeCell ref="D161:D164"/>
    <mergeCell ref="D197:D200"/>
    <mergeCell ref="D209:D212"/>
    <mergeCell ref="D273:D276"/>
    <mergeCell ref="D277:D280"/>
    <mergeCell ref="D225:D228"/>
    <mergeCell ref="D229:D232"/>
    <mergeCell ref="D241:D244"/>
    <mergeCell ref="D245:D248"/>
    <mergeCell ref="D233:D236"/>
    <mergeCell ref="D237:D240"/>
    <mergeCell ref="D257:D260"/>
    <mergeCell ref="D261:D264"/>
    <mergeCell ref="D357:D360"/>
    <mergeCell ref="D369:D373"/>
    <mergeCell ref="D249:D252"/>
    <mergeCell ref="D253:D256"/>
    <mergeCell ref="D341:D344"/>
    <mergeCell ref="D382:D385"/>
    <mergeCell ref="D321:D324"/>
    <mergeCell ref="D285:D288"/>
    <mergeCell ref="D289:D292"/>
    <mergeCell ref="D293:D296"/>
    <mergeCell ref="D325:D328"/>
    <mergeCell ref="D313:D316"/>
    <mergeCell ref="D374:D377"/>
    <mergeCell ref="D378:D381"/>
    <mergeCell ref="D353:D356"/>
    <mergeCell ref="E382:E385"/>
    <mergeCell ref="E378:E381"/>
    <mergeCell ref="E374:E377"/>
    <mergeCell ref="E369:E373"/>
    <mergeCell ref="D361:D364"/>
    <mergeCell ref="D345:D348"/>
    <mergeCell ref="D349:D352"/>
    <mergeCell ref="D281:D284"/>
    <mergeCell ref="E309:E312"/>
    <mergeCell ref="E329:E332"/>
    <mergeCell ref="E325:E328"/>
    <mergeCell ref="E321:E324"/>
    <mergeCell ref="E317:E320"/>
    <mergeCell ref="E313:E316"/>
    <mergeCell ref="D329:D332"/>
    <mergeCell ref="E277:E280"/>
    <mergeCell ref="E273:E276"/>
    <mergeCell ref="E345:E348"/>
    <mergeCell ref="D365:D368"/>
    <mergeCell ref="E333:E336"/>
    <mergeCell ref="E357:E360"/>
    <mergeCell ref="E353:E356"/>
    <mergeCell ref="E349:E352"/>
    <mergeCell ref="E365:E368"/>
    <mergeCell ref="E361:E364"/>
    <mergeCell ref="E169:E172"/>
    <mergeCell ref="E197:E200"/>
    <mergeCell ref="E177:E180"/>
    <mergeCell ref="E289:E292"/>
    <mergeCell ref="E253:E256"/>
    <mergeCell ref="E257:E260"/>
    <mergeCell ref="E285:E288"/>
    <mergeCell ref="E281:E284"/>
    <mergeCell ref="E269:E272"/>
    <mergeCell ref="E265:E268"/>
    <mergeCell ref="E221:E224"/>
    <mergeCell ref="E217:E220"/>
    <mergeCell ref="E261:E264"/>
    <mergeCell ref="E237:E240"/>
    <mergeCell ref="E233:E236"/>
    <mergeCell ref="E249:E252"/>
    <mergeCell ref="E245:E248"/>
    <mergeCell ref="E241:E244"/>
    <mergeCell ref="E229:E232"/>
    <mergeCell ref="E225:E228"/>
    <mergeCell ref="E133:E136"/>
    <mergeCell ref="E137:E140"/>
    <mergeCell ref="E141:E144"/>
    <mergeCell ref="E201:E204"/>
    <mergeCell ref="E181:E184"/>
    <mergeCell ref="E193:E196"/>
    <mergeCell ref="E189:E192"/>
    <mergeCell ref="E185:E188"/>
    <mergeCell ref="E157:E160"/>
    <mergeCell ref="E173:E176"/>
    <mergeCell ref="E100:E103"/>
    <mergeCell ref="E105:E108"/>
    <mergeCell ref="E96:E99"/>
    <mergeCell ref="E213:E216"/>
    <mergeCell ref="E209:E212"/>
    <mergeCell ref="E205:E208"/>
    <mergeCell ref="E117:E120"/>
    <mergeCell ref="E121:E124"/>
    <mergeCell ref="E165:E168"/>
    <mergeCell ref="E161:E164"/>
    <mergeCell ref="E109:E112"/>
    <mergeCell ref="E113:E116"/>
    <mergeCell ref="E72:E75"/>
    <mergeCell ref="E145:E148"/>
    <mergeCell ref="E149:E152"/>
    <mergeCell ref="E153:E156"/>
    <mergeCell ref="E76:E79"/>
    <mergeCell ref="E80:E83"/>
    <mergeCell ref="E125:E128"/>
    <mergeCell ref="E129:E132"/>
    <mergeCell ref="E68:E71"/>
    <mergeCell ref="E64:E67"/>
    <mergeCell ref="E52:E55"/>
    <mergeCell ref="E56:E59"/>
    <mergeCell ref="E60:E63"/>
    <mergeCell ref="E92:E95"/>
  </mergeCells>
  <printOptions/>
  <pageMargins left="0.31496062992125984" right="0" top="0.1968503937007874" bottom="0" header="0.31496062992125984" footer="0.31496062992125984"/>
  <pageSetup horizontalDpi="600" verticalDpi="600" orientation="portrait" paperSize="9" scale="61" r:id="rId1"/>
  <rowBreaks count="10" manualBreakCount="10">
    <brk id="43" max="11" man="1"/>
    <brk id="83" max="11" man="1"/>
    <brk id="116" max="11" man="1"/>
    <brk id="156" max="11" man="1"/>
    <brk id="196" max="11" man="1"/>
    <brk id="228" max="11" man="1"/>
    <brk id="256" max="11" man="1"/>
    <brk id="288" max="11" man="1"/>
    <brk id="320" max="11" man="1"/>
    <brk id="3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Пользователь</cp:lastModifiedBy>
  <cp:lastPrinted>2020-09-11T01:06:16Z</cp:lastPrinted>
  <dcterms:created xsi:type="dcterms:W3CDTF">2019-04-16T06:02:15Z</dcterms:created>
  <dcterms:modified xsi:type="dcterms:W3CDTF">2020-09-11T05:10:58Z</dcterms:modified>
  <cp:category/>
  <cp:version/>
  <cp:contentType/>
  <cp:contentStatus/>
</cp:coreProperties>
</file>