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Ресурсное обеспечение 20" sheetId="1" r:id="rId1"/>
    <sheet name="План мероприятий на 2020 год" sheetId="2" r:id="rId2"/>
    <sheet name="прогнозное обеспечение 20год" sheetId="3" r:id="rId3"/>
  </sheets>
  <definedNames>
    <definedName name="_xlnm.Print_Area" localSheetId="1">'План мероприятий на 2020 год'!$A$1:$H$385</definedName>
    <definedName name="_xlnm.Print_Area" localSheetId="2">'прогнозное обеспечение 20год'!$A$1:$L$475</definedName>
    <definedName name="_xlnm.Print_Area" localSheetId="0">'Ресурсное обеспечение 20'!$A$1:$L$385</definedName>
  </definedNames>
  <calcPr fullCalcOnLoad="1"/>
</workbook>
</file>

<file path=xl/sharedStrings.xml><?xml version="1.0" encoding="utf-8"?>
<sst xmlns="http://schemas.openxmlformats.org/spreadsheetml/2006/main" count="1811" uniqueCount="160">
  <si>
    <t>1.12.2 Пополнение материально- технической базы в организациях, осуществляющих образовательную деятельность по адаптированным образовательным программам</t>
  </si>
  <si>
    <t xml:space="preserve">1.12.3 Создание материально- техническай базы для реализации основных и дополнительных и общеобразовательных  программ цифрового и гуманитарного профилей </t>
  </si>
  <si>
    <t xml:space="preserve">1.12.4 Создание  новых мест в общеобразовательных организациях  </t>
  </si>
  <si>
    <t>1.12.5 Внедрение ФГОС ООО, ФГОС СОО во всех общеобразовательных учреждениях</t>
  </si>
  <si>
    <t>1.12.6 Подготовка кадров по обновленной программе повышения квалификации</t>
  </si>
  <si>
    <t>1.12.7 Сопровождение образовательных организации  участвующих во внедрении новой модели оценки качества образования</t>
  </si>
  <si>
    <t>1.13.1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</si>
  <si>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1.13.2 .Не менее чем 85 % от общего числа старшеклассников (6-11 классы) Жигаловского района приняли участие в открытых онлайн-уроках, реализуемых с учётом опыта цикла открытых уроков «Проектория», направленных на раннюю профориентацию.</t>
  </si>
  <si>
    <t>1.13.3 .Построение индивидуального учебного плана в соответствии с выбранными профессиональными компетенциями (профессиональным областями деятельности) с учётом реализации проекта «Билет в будущее»</t>
  </si>
  <si>
    <t>1.13.4.Обновление материально- техническай базы для занятий физической культурой и спортом в общеобразовательных организациях, расположенных в сельской местности</t>
  </si>
  <si>
    <t xml:space="preserve">1.13.5.  Обучение в детском технопарке «Кванториум» не менее чем 4 % от общего числа обучающихся </t>
  </si>
  <si>
    <t>1.13.6.  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обучающимися.</t>
  </si>
  <si>
    <t xml:space="preserve">1.13.7.  Освоение дополнительных общеобразовательных программ (том числе с использованием дистанционных технологий) не менее 70 % детей с ограниченными возможностями здоровья </t>
  </si>
  <si>
    <t>1.13.8.  Организация участия одарённых детей в заочных, очно- заочных, дистанционных школах на базе регионального центра выявления, поддержки и развития способностей и талантов у детей и молодёжи с учётом опыта Образовательного фонда «Талант и успех», с охватом не менее 5% обучающихся по образовательным программам основного и среднего общего образования</t>
  </si>
  <si>
    <t>1.13.9.  Внедрение целевой модели развития региональных систем дополнительного образования детей</t>
  </si>
  <si>
    <t>1.14.1. .Внедрение  целевой модели информационно-просветительской поддержки родителей, включающей создание, в том числе в дошкольных образовательных и общеобразовательных организациях, консультационных центров, обеспечивающих получение родителями детей дошкольного возраста методической, психолого-педагогической, в том числе диагностической и консультативной, помощи на безвозмездной основе</t>
  </si>
  <si>
    <t>1.14.2.  Получение услуги психолого-педагогической, методической и консультативной помощи, оказание поддержки гражданам, желающим принять на воспитание  в свои семьи детей, оставшихся без попечения родителей.</t>
  </si>
  <si>
    <t>1.15.1. Содействие занятости женщин, воспитывающих детей, в рамках реализации программы  «Содействие занятости населения Иркутской области» на 2014-2020 годы</t>
  </si>
  <si>
    <t>1.15.2. Создание в Жигаловском районе дополнительных мест для детей в возрасте до трех лет в образовательных организациях, осуществляющих образовательную деятельность по образовательным программам дошкольного образования.</t>
  </si>
  <si>
    <t>1.16.1. Внедрение системы аттестации руководителей общеобразовательных организаций</t>
  </si>
  <si>
    <t>1.16.2. Обеспечение возможности для непрерывного и планомерного повышения квалификации педагогических работников, в том числе на основе использования современных цифровых технологий, формирования и участия в профессиональных ассоциациях, программах обмена опытом и лучшими практиками, привлечения работодателей к дополнительному профессиональному образованию педагогических работников, в том числе в форме стажировок</t>
  </si>
  <si>
    <t>1.17.1. Реализация программ профессиональной переподготовки руководителей образовательных организаций и специалистов управления образования, по внедрению и функционированию в образовательных организациях целевой модели цифровой образовательной среды</t>
  </si>
  <si>
    <t>1.17.3.  Реализация в образовательных организациях целевой модели цифровой образовательной среды с использование федеральной информационно-сервисной платформы цифровой образовательной среды, набора типовых информационных решений</t>
  </si>
  <si>
    <t>1.17.2.  Внедрение целевой модели цифровой образовательной среды во всех образовательных организациях.Проведение эксперимента по внедрению в образовательную программу современных цифровых технологий для не менее 800 тыс. детей, обучающихся в 83 % общеобразовательных организациях</t>
  </si>
  <si>
    <t xml:space="preserve">1.17. Муниципальный проект Цифровая образовательная среда"
</t>
  </si>
  <si>
    <t xml:space="preserve">1.18. Муниципальный проект "Новые возможности каждого"
</t>
  </si>
  <si>
    <t>1.18.1. Формирование системы непрерывного обновления работающими гражданами своих профессиональных знаний и приобретения ими новых профессиональных навыков, включая овладение компетенциями в области цифровой экономики всеми желающими.</t>
  </si>
  <si>
    <t>1.19.1. Создание системы действенной профориентации обучающихся, способствующей формированию профессионального самоопределения в соответствии с желаниями, способностями, индивидуальными особенностями каждой личности и с учетом социокультурной и экономической ситуации в районе.</t>
  </si>
  <si>
    <t xml:space="preserve">1.19. Муниципальный проект "Молодые профессионалы"
</t>
  </si>
  <si>
    <t xml:space="preserve">1.16. Муниципальный проект "Учитель будущего"
</t>
  </si>
  <si>
    <t xml:space="preserve">1.15. Муниципальный проект "Содействие занятости женщин- создание условий дошкольного гобразования для детей в возрасте до трех лет"
</t>
  </si>
  <si>
    <t xml:space="preserve">1.14. Муниципальный проект "Поддержка семей, имеющих детей"
</t>
  </si>
  <si>
    <t xml:space="preserve">1.13. Муниципальный проект "Успех каждого ребенка"
</t>
  </si>
  <si>
    <t xml:space="preserve">1.12. Муниципальный проект "Современная школа"
</t>
  </si>
  <si>
    <t>к  муниципальной  программе</t>
  </si>
  <si>
    <t xml:space="preserve">«Развитие образования» </t>
  </si>
  <si>
    <t>Ресурсное обеспечение</t>
  </si>
  <si>
    <t>реализации муниципальной программы</t>
  </si>
  <si>
    <t>за счет средств,</t>
  </si>
  <si>
    <t>(далее - программа)</t>
  </si>
  <si>
    <t>№п/п</t>
  </si>
  <si>
    <t>Наименование муниципальной программы, наименование подпрограммы, основного мероприятия , мероприятия</t>
  </si>
  <si>
    <t>Ответственный исполнитель, соисполнитель, участник</t>
  </si>
  <si>
    <t>Ресурсное обеспечение (тыс.руб.) годы</t>
  </si>
  <si>
    <t>Источник</t>
  </si>
  <si>
    <t>2024год</t>
  </si>
  <si>
    <t>Управление образования :</t>
  </si>
  <si>
    <t>Всего</t>
  </si>
  <si>
    <t>Средства планируемые к привлечению из федерального бюджета, (далее - ФБ) - при наличии</t>
  </si>
  <si>
    <t>Средства, планируемые к привлечению из  областного бюджета, (далее - ОБ) - при наличии</t>
  </si>
  <si>
    <t>Местный бюджет   МО « Жигаловский район» (далее-МБ)</t>
  </si>
  <si>
    <t xml:space="preserve">Управление образования </t>
  </si>
  <si>
    <t>ФБ</t>
  </si>
  <si>
    <t>ОБ</t>
  </si>
  <si>
    <t>МБ</t>
  </si>
  <si>
    <t xml:space="preserve">Основное мероприятие 1.1Создание условий для обеспечения доступности дошкольного образования, соответствующего единому стандарту качества дошкольного образования </t>
  </si>
  <si>
    <t>Основное мероприятие 1.2Обеспечение условий и качества обучения, соответствующих ФГОС начального общего, основного общего, среднего общего образования</t>
  </si>
  <si>
    <t>Основное мероприятие 1.3.Создание условий для обеспечения поступательного развития системы дополнительного образования</t>
  </si>
  <si>
    <t xml:space="preserve">Основное мероприятие 1.4 «Осуществление отдельных областных государственных  полномочий и обеспечение государственных гарантий» </t>
  </si>
  <si>
    <t>Управление образования</t>
  </si>
  <si>
    <t>ИИ</t>
  </si>
  <si>
    <t>Основное мероприятие 1.5  Повышение уровня квалификации работников</t>
  </si>
  <si>
    <t xml:space="preserve">1.6Основное мероприятие
Реализация мер по созданию условий для доступного и качественного питания детей с учетом особенностей и здоровья
</t>
  </si>
  <si>
    <t xml:space="preserve">1.7 Основное мероприятие
Капитальные ремонты образовательных организаций Жигаловского района
</t>
  </si>
  <si>
    <t xml:space="preserve">1.8 Основное мероприятие
Комплексная безопасность образовательных учреждений
</t>
  </si>
  <si>
    <t xml:space="preserve">1.9 Основное мероприятие
Создание единой информационно-образовательной среды
</t>
  </si>
  <si>
    <t xml:space="preserve">1.10 Основное мероприятие
Капитальные вложения в объекты муниципальной собственности в сфере образования
</t>
  </si>
  <si>
    <t>Управление образования, администрация МО " Жигаловский район"</t>
  </si>
  <si>
    <t xml:space="preserve">1.11 Основное мероприятие
Народные инициативы
</t>
  </si>
  <si>
    <t xml:space="preserve">2.1.Основное мероприятие Одарённые дети
</t>
  </si>
  <si>
    <t>4.1.Основное мероприятие Прочие мероприятия в области образования.</t>
  </si>
  <si>
    <t>Иные источники (далее - ИИ) - при наличии</t>
  </si>
  <si>
    <t>Приложение 7</t>
  </si>
  <si>
    <t>Прогнозная (справочная) оценка</t>
  </si>
  <si>
    <t>ресурсного обеспечения реализации муниципальной</t>
  </si>
  <si>
    <t xml:space="preserve">финансирования </t>
  </si>
  <si>
    <t xml:space="preserve">Оценка расходов (тыс. руб.), годы </t>
  </si>
  <si>
    <t xml:space="preserve">муниципального образования" Жигаловский  район"  </t>
  </si>
  <si>
    <t>предусмотренных в бюджете муниципального образования  «Жигаловский район»</t>
  </si>
  <si>
    <t>Администрация муниципального образования "Жигаловский район"</t>
  </si>
  <si>
    <t>Управление образования администрации МО "Жигаловский район"</t>
  </si>
  <si>
    <t xml:space="preserve">
1.1.3.Мероприятие  
Расходы на приобретение средств обучения и воспитания, необходимых для оснащения муниципальных дошкольных образовательных организаций</t>
  </si>
  <si>
    <t>1.12.1 Создание высоко оснащенных ученико- мест предметной области "Технология"</t>
  </si>
  <si>
    <t>1.14.3.  Субсидия местным бюджетам на обеспечение мероприятий по организации питания обучающихся с ограниченными возможностями здоровья</t>
  </si>
  <si>
    <t>1.14.4.  Субсидия местным бюджетам на оснащение средствами обучения и воспитания при создании дополнительных мест для детей в возрасте до семи лет в образовательных организациях по программам дошкольного образования.</t>
  </si>
  <si>
    <r>
      <t xml:space="preserve">1.1.1. Мероприятие </t>
    </r>
    <r>
      <rPr>
        <sz val="11"/>
        <rFont val="Times New Roman"/>
        <family val="1"/>
      </rPr>
      <t xml:space="preserve">                     Расходы на создание условий для обеспечения доступности дошкольного образования, соответствующего единому стандарту качества дошкольного образования </t>
    </r>
  </si>
  <si>
    <r>
      <t xml:space="preserve">
1.1.2.Мероприятие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</si>
  <si>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 1.2.1. Мероприятие </t>
    </r>
    <r>
      <rPr>
        <sz val="11"/>
        <rFont val="Times New Roman"/>
        <family val="1"/>
      </rPr>
      <t xml:space="preserve"> Расходы на обеспечение условий и качества обучения, соответствующих ФГОС начального общего, основного общего, среднего общего образования</t>
    </r>
  </si>
  <si>
    <r>
      <t xml:space="preserve">
1.2.2.Мероприятие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</si>
  <si>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
1.2.3.Мероприятие  
</t>
    </r>
    <r>
      <rPr>
        <sz val="11"/>
        <rFont val="Times New Roman"/>
        <family val="1"/>
      </rPr>
      <t>Расходы на приобретение средств обучения (вычислительной техники) для малокомплектных образовательных организаций, расположенных в сельской местности</t>
    </r>
  </si>
  <si>
    <r>
      <t xml:space="preserve">
1.2.4.Мероприятие  
</t>
    </r>
    <r>
      <rPr>
        <sz val="11"/>
        <rFont val="Times New Roman"/>
        <family val="1"/>
      </rPr>
      <t>Расходы на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  </r>
  </si>
  <si>
    <r>
      <t xml:space="preserve"> </t>
    </r>
    <r>
      <rPr>
        <b/>
        <sz val="11"/>
        <rFont val="Times New Roman"/>
        <family val="1"/>
      </rPr>
      <t>1.3 1</t>
    </r>
    <r>
      <rPr>
        <sz val="11"/>
        <rFont val="Times New Roman"/>
        <family val="1"/>
      </rPr>
      <t>.Мероприятие                Приобретение спортивного оборудования и инвентаря для оснащения муниципальных организаций, осуществляющих деятельность в сфере физической культуры</t>
    </r>
  </si>
  <si>
    <r>
      <t>1.3.2.Мероприятие</t>
    </r>
    <r>
      <rPr>
        <sz val="11"/>
        <rFont val="Times New Roman"/>
        <family val="1"/>
      </rPr>
      <t xml:space="preserve">                      Расходы на создание условий для обеспечения поступательного развития системы дополнительного образования</t>
    </r>
  </si>
  <si>
    <r>
      <t xml:space="preserve">
1.3.3.Мероприятие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</si>
  <si>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
1.3.4.Мероприятие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персоналу, работникам учреждений</t>
    </r>
  </si>
  <si>
    <r>
      <t xml:space="preserve">
1.4.1.Мероприятие  
</t>
    </r>
    <r>
      <rPr>
        <sz val="11"/>
        <rFont val="Times New Roman"/>
        <family val="1"/>
      </rPr>
      <t>Расходы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</t>
    </r>
  </si>
  <si>
    <r>
      <t xml:space="preserve">1.4.2.Мероприятие
</t>
    </r>
    <r>
      <rPr>
        <sz val="11"/>
        <rFont val="Times New Roman"/>
        <family val="1"/>
      </rPr>
  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  </r>
    <r>
      <rPr>
        <b/>
        <sz val="11"/>
        <rFont val="Times New Roman"/>
        <family val="1"/>
      </rPr>
      <t xml:space="preserve">
</t>
    </r>
  </si>
  <si>
    <r>
      <t xml:space="preserve">1.4.3.Мероприятие </t>
    </r>
    <r>
      <rPr>
        <sz val="11"/>
        <rFont val="Times New Roman"/>
        <family val="1"/>
      </rPr>
      <t>Осуществление отдельных областных государственных полномочий по предоставлению мер социальной поддержки многодетным и малоимущим семьям</t>
    </r>
  </si>
  <si>
    <r>
      <t xml:space="preserve">1.6.1 Мероприятие </t>
    </r>
    <r>
      <rPr>
        <sz val="11"/>
        <rFont val="Times New Roman"/>
        <family val="1"/>
      </rPr>
      <t>Ремонт пищеблоков образовательных организаций</t>
    </r>
  </si>
  <si>
    <r>
      <t xml:space="preserve">1.7.1 </t>
    </r>
    <r>
      <rPr>
        <sz val="11"/>
        <rFont val="Times New Roman"/>
        <family val="1"/>
      </rPr>
      <t>Капитальный ремонт здания детского сада №11 с Дальняя Закора</t>
    </r>
  </si>
  <si>
    <r>
      <t xml:space="preserve">1.10.1 </t>
    </r>
    <r>
      <rPr>
        <sz val="11"/>
        <rFont val="Times New Roman"/>
        <family val="1"/>
      </rPr>
      <t>Приобретение детского сада в п. Жигалово Жигаловского района на 120  мест</t>
    </r>
    <r>
      <rPr>
        <b/>
        <sz val="11"/>
        <rFont val="Times New Roman"/>
        <family val="1"/>
      </rPr>
      <t xml:space="preserve">
</t>
    </r>
  </si>
  <si>
    <r>
      <t xml:space="preserve">1.10.2 </t>
    </r>
    <r>
      <rPr>
        <sz val="11"/>
        <rFont val="Times New Roman"/>
        <family val="1"/>
      </rPr>
      <t>Привязка технического проекта к местности с прохождением государственной экспертизы (школа 520 мест)</t>
    </r>
    <r>
      <rPr>
        <b/>
        <sz val="11"/>
        <rFont val="Times New Roman"/>
        <family val="1"/>
      </rPr>
      <t xml:space="preserve">
</t>
    </r>
  </si>
  <si>
    <r>
      <t xml:space="preserve">1.10.3 </t>
    </r>
    <r>
      <rPr>
        <sz val="11"/>
        <rFont val="Times New Roman"/>
        <family val="1"/>
      </rPr>
      <t>Привязка технического проекта к местности с прохождением государственной экспертизы (детский сад на 220 мест)</t>
    </r>
    <r>
      <rPr>
        <b/>
        <sz val="11"/>
        <rFont val="Times New Roman"/>
        <family val="1"/>
      </rPr>
      <t xml:space="preserve">
</t>
    </r>
  </si>
  <si>
    <r>
      <t xml:space="preserve">2.1.1 Мероприятие </t>
    </r>
    <r>
      <rPr>
        <sz val="11"/>
        <rFont val="Times New Roman"/>
        <family val="1"/>
      </rPr>
      <t>Поощрение лучших учеников района</t>
    </r>
  </si>
  <si>
    <r>
      <t xml:space="preserve">2.2.1 Мероприятие </t>
    </r>
    <r>
      <rPr>
        <sz val="11"/>
        <rFont val="Times New Roman"/>
        <family val="1"/>
      </rPr>
      <t xml:space="preserve">Организация работы с одаренными детьми </t>
    </r>
  </si>
  <si>
    <r>
      <t xml:space="preserve">3.1Основное мероприятие </t>
    </r>
    <r>
      <rPr>
        <sz val="11"/>
        <rFont val="Times New Roman"/>
        <family val="1"/>
      </rPr>
      <t>Организация летних каникул детей</t>
    </r>
  </si>
  <si>
    <r>
      <t xml:space="preserve">3.1.1 Мероприятие </t>
    </r>
    <r>
      <rPr>
        <sz val="11"/>
        <rFont val="Times New Roman"/>
        <family val="1"/>
      </rPr>
      <t>Создание временных рабочих мест для организации трудоустройства несовершеннолетних</t>
    </r>
  </si>
  <si>
    <r>
      <t xml:space="preserve">3.1.2 Мероприятие  </t>
    </r>
    <r>
      <rPr>
        <sz val="11"/>
        <rFont val="Times New Roman"/>
        <family val="1"/>
      </rPr>
      <t>Подготовка образовательных учреждений к работе лагерей дневного пребывания и военного городка и реализация мероприятий спортивной, художественной и другой направленностей</t>
    </r>
  </si>
  <si>
    <r>
      <t xml:space="preserve">3.1.3 Мероприятие </t>
    </r>
    <r>
      <rPr>
        <sz val="11"/>
        <rFont val="Times New Roman"/>
        <family val="1"/>
      </rPr>
      <t>Расходы на оплату стоимости набора продуктов питания в лагерях с дневным пребыванием детей</t>
    </r>
  </si>
  <si>
    <r>
      <t xml:space="preserve">4.1.1. Мероприятие </t>
    </r>
    <r>
      <rPr>
        <sz val="11"/>
        <rFont val="Times New Roman"/>
        <family val="1"/>
      </rPr>
      <t>Расходы на обеспечение деятельности подведомственных учреждений</t>
    </r>
  </si>
  <si>
    <r>
      <t xml:space="preserve">4.1.2. Мероприятие </t>
    </r>
    <r>
      <rPr>
        <sz val="11"/>
        <rFont val="Times New Roman"/>
        <family val="1"/>
      </rPr>
      <t>Проведение районных мероприятий и конкурсов</t>
    </r>
  </si>
  <si>
    <r>
      <t xml:space="preserve">4.1.3.Мероприятие </t>
    </r>
    <r>
      <rPr>
        <sz val="11"/>
        <rFont val="Times New Roman"/>
        <family val="1"/>
      </rPr>
      <t>Расходы на обеспечение деятельности органов местного самоуправления</t>
    </r>
  </si>
  <si>
    <r>
      <t xml:space="preserve">4.1.4.Мероприятие 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</si>
  <si>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4.1.5.Мероприятие 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реализацию мероприятий, направленных на улучшение показателей планирования и исполнения бюджетов муниципальных образований</t>
    </r>
  </si>
  <si>
    <r>
      <t xml:space="preserve">
4.1.6. 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персоналу, работникам учреждений</t>
    </r>
  </si>
  <si>
    <t>2020 год</t>
  </si>
  <si>
    <t>2021 год</t>
  </si>
  <si>
    <t>2022 год</t>
  </si>
  <si>
    <t>2023 год</t>
  </si>
  <si>
    <t>2025год</t>
  </si>
  <si>
    <t>2026год</t>
  </si>
  <si>
    <t>программы  муниципального образования «Жигаловский район» «Развитие образования на 2020-2026 годы за счет всех источников</t>
  </si>
  <si>
    <r>
      <t>на 2020-2026 годы</t>
    </r>
    <r>
      <rPr>
        <b/>
        <sz val="12"/>
        <rFont val="Times New Roman"/>
        <family val="1"/>
      </rPr>
      <t>»</t>
    </r>
  </si>
  <si>
    <t>1.4.4.Мероприятие Расходы по обеспечению бесплатным двухразовым питанием детей инвалидов</t>
  </si>
  <si>
    <r>
      <t xml:space="preserve">1.6.2 Мероприятие </t>
    </r>
    <r>
      <rPr>
        <sz val="11"/>
        <rFont val="Times New Roman"/>
        <family val="1"/>
      </rPr>
      <t>Субсидия на обеспечение бесплатным питьевым молоком обучающихся 1-4 классов муниципальных общеобразовательных организаций</t>
    </r>
  </si>
  <si>
    <t xml:space="preserve">1.19. Основное мероприятие "Субсидия на благоустройство зданий муниципальных общеобразовательных организаций в целях соблюдения требований к воздушно- тепловому режиму, водоснабжению и канализации
</t>
  </si>
  <si>
    <t>1.13.10.  Расходы на создание в общеобразовательных организациях, расположенных в сельской местности условий для занятия физической культурой и спортом</t>
  </si>
  <si>
    <r>
      <t xml:space="preserve">Программа </t>
    </r>
    <r>
      <rPr>
        <b/>
        <sz val="11"/>
        <rFont val="Times New Roman"/>
        <family val="1"/>
      </rPr>
      <t>«Развитие образования» на 2020-2026 годы</t>
    </r>
  </si>
  <si>
    <r>
      <t xml:space="preserve"> Подпрограмма1.</t>
    </r>
    <r>
      <rPr>
        <sz val="11"/>
        <rFont val="Times New Roman"/>
        <family val="1"/>
      </rPr>
      <t xml:space="preserve"> «Развитие системы дошкольного, общего и дополнительного образования в Жигаловском районе 2020-2026 годы»</t>
    </r>
  </si>
  <si>
    <t xml:space="preserve">Подпрограмма 2 «Одарённые дети» на 2020-2026гг
</t>
  </si>
  <si>
    <t>Подпрограмма 3. «Организация летних каникул детей в Жигаловском  районе» на 2020-2026 годы</t>
  </si>
  <si>
    <t>Подпрограмма 4 «Обеспечение реализации муниципальной программы и прочие мероприятия в области образования» на 2020 – 2026 годы;</t>
  </si>
  <si>
    <t xml:space="preserve">1.13.6.  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</t>
  </si>
  <si>
    <t>1.14.1. .Внедрение  целевой модели информационно-просветительской поддержки родителей, включающей создание, в том числе в дошкольных образовательных и общеобразовательных организациях, консультационных центров, обеспечивающих получение родителями детей до</t>
  </si>
  <si>
    <t>1.16.2. Обеспечение возможности для непрерывного и планомерного повышения квалификации педагогических работников, в том числе на основе использования современных цифровых технологий, формирования и участия в профессиональных ассоциациях, программах обмена</t>
  </si>
  <si>
    <t>1.17.2.  Внедрение целевой модели цифровой образовательной среды во всех образовательных организациях.Проведение эксперимента по внедрению в образовательную программу современных цифровых технологий для не менее 800 тыс. детей, обучающихся в 83 % общеобра</t>
  </si>
  <si>
    <t>1.19.1. Создание системы действенной профориентации обучающихся, способствующей формированию профессионального самоопределения в соответствии с желаниями, способностями, индивидуальными особенностями каждой личности и с учетом социокультурной и экономичес</t>
  </si>
  <si>
    <r>
      <t xml:space="preserve">
1.4.1.Мероприятие  
</t>
    </r>
    <r>
      <rPr>
        <sz val="11"/>
        <rFont val="Times New Roman"/>
        <family val="1"/>
      </rPr>
      <t>Расходы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</t>
    </r>
  </si>
  <si>
    <r>
      <t xml:space="preserve">
4.1.6. 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</t>
    </r>
  </si>
  <si>
    <r>
      <t xml:space="preserve">
1.3.4.Мероприятие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</si>
  <si>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t>Приложение 2</t>
  </si>
  <si>
    <t>к Положению о порядке принятия решений</t>
  </si>
  <si>
    <t>о разработке муниципальных программ</t>
  </si>
  <si>
    <t>МО «Жигаловский район» и их формирования</t>
  </si>
  <si>
    <t xml:space="preserve">и реализации  </t>
  </si>
  <si>
    <t xml:space="preserve">срок реализации </t>
  </si>
  <si>
    <t xml:space="preserve">с месяца </t>
  </si>
  <si>
    <t>по месяц</t>
  </si>
  <si>
    <t>январь 2020</t>
  </si>
  <si>
    <t>декабрь 2020</t>
  </si>
  <si>
    <t xml:space="preserve">                                                                                                                                                                                                       Развитие образования на 2020-2026годы</t>
  </si>
  <si>
    <t>План реализаций  муниципальной программы муниципального образования  "Жигаловский район"  Развитие образования на 2020 г-2026 годы"</t>
  </si>
  <si>
    <t>Объем ресурсного обеспечения ( очередной год), тыс.руб.</t>
  </si>
  <si>
    <r>
      <t xml:space="preserve"> </t>
    </r>
    <r>
      <rPr>
        <b/>
        <sz val="11"/>
        <rFont val="Times New Roman"/>
        <family val="1"/>
      </rPr>
      <t>1.3 1</t>
    </r>
    <r>
      <rPr>
        <sz val="11"/>
        <rFont val="Times New Roman"/>
        <family val="1"/>
      </rPr>
      <t>.Мероприятие  Приобретение спортивного оборудования и инвентаря для оснащения муниципальных организаций, осуществляющих деятельность в сфере физической культуры</t>
    </r>
  </si>
  <si>
    <r>
      <t>1.3.2.Мероприятие</t>
    </r>
    <r>
      <rPr>
        <sz val="11"/>
        <rFont val="Times New Roman"/>
        <family val="1"/>
      </rPr>
      <t xml:space="preserve">  Расходы на создание условий для обеспечения поступательного развития системы дополнительного образования</t>
    </r>
  </si>
  <si>
    <r>
      <t>1.4.4.</t>
    </r>
    <r>
      <rPr>
        <sz val="11"/>
        <rFont val="Times New Roman"/>
        <family val="1"/>
      </rPr>
      <t>Мероприятие Расходы по обеспечению бесплатным двухразовым питанием детей инвалидов</t>
    </r>
  </si>
  <si>
    <t>1.13.8.  Организация участия одарённых детей в заочных, очно- заочных, дистанционных школах на базе регионального центра выявления, поддержки и развития способностей и талантов у детей и молодёжи с учётом опыта Образовательного фонда «Талант и успех», с охватом не менее 5% обучающихся по образовательным программмам основного и среднего общего образования</t>
  </si>
  <si>
    <t>1.17.2.  Внедрение целевой модели цифровой образовательной среды во всех образовательных организациях.Проведение эксперимента по внедрению в образовательную программу современных цифровых технологий для не менее 800 тыс. детей, обучающихся в 83 % общеобразовательных организациях.</t>
  </si>
  <si>
    <r>
      <t xml:space="preserve">1.19. </t>
    </r>
    <r>
      <rPr>
        <sz val="11"/>
        <rFont val="Times New Roman"/>
        <family val="1"/>
      </rPr>
      <t>Основное мероприятие "Субсидия на благоустройство зданий муниципальных общеобразовательных организаций в целях соблюдения требований к воздушно- тепловому режиму, водоснабжению и канализации</t>
    </r>
    <r>
      <rPr>
        <b/>
        <sz val="11"/>
        <rFont val="Times New Roman"/>
        <family val="1"/>
      </rPr>
      <t xml:space="preserve">
</t>
    </r>
  </si>
  <si>
    <t>Приложение 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</si>
</sst>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8" borderId="0" applyNumberFormat="0" applyBorder="0" applyAlignment="0" applyProtection="0"/>
    <xf numFmtId="0" fontId="30" fillId="20" borderId="0" applyNumberFormat="0" applyBorder="0" applyAlignment="0" applyProtection="0"/>
    <xf numFmtId="0" fontId="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70">
    <xf numFmtId="0" fontId="0" fillId="0" borderId="0" xfId="0" applyAlignment="1">
      <alignment/>
    </xf>
    <xf numFmtId="172" fontId="22" fillId="0" borderId="10" xfId="0" applyNumberFormat="1" applyFont="1" applyFill="1" applyBorder="1" applyAlignment="1">
      <alignment horizontal="center" vertical="top" wrapText="1"/>
    </xf>
    <xf numFmtId="172" fontId="23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23" fillId="0" borderId="10" xfId="0" applyNumberFormat="1" applyFont="1" applyFill="1" applyBorder="1" applyAlignment="1">
      <alignment/>
    </xf>
    <xf numFmtId="17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justify" vertical="top" wrapText="1"/>
    </xf>
    <xf numFmtId="2" fontId="15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9" fillId="0" borderId="0" xfId="0" applyFont="1" applyAlignment="1">
      <alignment horizontal="right"/>
    </xf>
    <xf numFmtId="0" fontId="21" fillId="0" borderId="10" xfId="0" applyFont="1" applyBorder="1" applyAlignment="1">
      <alignment vertical="top"/>
    </xf>
    <xf numFmtId="0" fontId="0" fillId="0" borderId="0" xfId="0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7" fillId="0" borderId="13" xfId="0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5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6.28125" style="6" customWidth="1"/>
    <col min="2" max="2" width="38.8515625" style="6" customWidth="1"/>
    <col min="3" max="3" width="30.421875" style="6" customWidth="1"/>
    <col min="4" max="4" width="35.00390625" style="6" customWidth="1"/>
    <col min="5" max="5" width="0.13671875" style="6" hidden="1" customWidth="1"/>
    <col min="6" max="6" width="18.7109375" style="5" customWidth="1"/>
    <col min="7" max="7" width="17.421875" style="5" customWidth="1"/>
    <col min="8" max="8" width="18.00390625" style="5" customWidth="1"/>
    <col min="9" max="9" width="14.8515625" style="6" customWidth="1"/>
    <col min="10" max="10" width="12.7109375" style="6" customWidth="1"/>
    <col min="11" max="11" width="15.57421875" style="6" customWidth="1"/>
    <col min="12" max="12" width="16.00390625" style="6" customWidth="1"/>
    <col min="13" max="14" width="9.8515625" style="0" bestFit="1" customWidth="1"/>
  </cols>
  <sheetData>
    <row r="1" spans="1:12" ht="15.75">
      <c r="A1" s="49" t="s">
        <v>159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>
      <c r="A3" s="50" t="s">
        <v>77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49" t="s">
        <v>122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8.75">
      <c r="A6" s="45" t="s">
        <v>36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8.75">
      <c r="A7" s="45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8.75">
      <c r="A8" s="45" t="s">
        <v>38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8.75">
      <c r="A9" s="45" t="s">
        <v>78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8.75">
      <c r="A10" s="46" t="s">
        <v>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26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ht="63" customHeight="1">
      <c r="A12" s="25" t="s">
        <v>40</v>
      </c>
      <c r="B12" s="35" t="s">
        <v>41</v>
      </c>
      <c r="C12" s="35" t="s">
        <v>42</v>
      </c>
      <c r="D12" s="48" t="s">
        <v>43</v>
      </c>
      <c r="E12" s="48"/>
      <c r="F12" s="48"/>
      <c r="G12" s="48"/>
      <c r="H12" s="48"/>
      <c r="I12" s="48"/>
      <c r="J12" s="48"/>
      <c r="K12" s="48"/>
      <c r="L12" s="48"/>
    </row>
    <row r="13" spans="1:12" ht="15">
      <c r="A13" s="25"/>
      <c r="B13" s="35"/>
      <c r="C13" s="35"/>
      <c r="D13" s="9" t="s">
        <v>44</v>
      </c>
      <c r="E13" s="9"/>
      <c r="F13" s="1" t="s">
        <v>115</v>
      </c>
      <c r="G13" s="1" t="s">
        <v>116</v>
      </c>
      <c r="H13" s="1" t="s">
        <v>117</v>
      </c>
      <c r="I13" s="1" t="s">
        <v>118</v>
      </c>
      <c r="J13" s="1" t="s">
        <v>45</v>
      </c>
      <c r="K13" s="1" t="s">
        <v>119</v>
      </c>
      <c r="L13" s="1" t="s">
        <v>120</v>
      </c>
    </row>
    <row r="14" spans="1:12" ht="15">
      <c r="A14" s="10">
        <v>1</v>
      </c>
      <c r="B14" s="10">
        <v>2</v>
      </c>
      <c r="C14" s="10">
        <v>3</v>
      </c>
      <c r="D14" s="10">
        <v>4</v>
      </c>
      <c r="E14" s="10"/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</row>
    <row r="15" spans="1:14" ht="16.5" customHeight="1">
      <c r="A15" s="39">
        <v>1</v>
      </c>
      <c r="B15" s="35" t="s">
        <v>127</v>
      </c>
      <c r="C15" s="35" t="s">
        <v>46</v>
      </c>
      <c r="D15" s="11" t="s">
        <v>47</v>
      </c>
      <c r="E15" s="8"/>
      <c r="F15" s="2">
        <f aca="true" t="shared" si="0" ref="F15:L18">+F20+F317+F333+F353</f>
        <v>475081.4000000001</v>
      </c>
      <c r="G15" s="2">
        <f t="shared" si="0"/>
        <v>466614.5</v>
      </c>
      <c r="H15" s="2">
        <f t="shared" si="0"/>
        <v>465139.1</v>
      </c>
      <c r="I15" s="2">
        <f t="shared" si="0"/>
        <v>503219.5</v>
      </c>
      <c r="J15" s="2">
        <f t="shared" si="0"/>
        <v>488076.99999999994</v>
      </c>
      <c r="K15" s="2">
        <f t="shared" si="0"/>
        <v>486322.6</v>
      </c>
      <c r="L15" s="2">
        <f t="shared" si="0"/>
        <v>487742.8</v>
      </c>
      <c r="M15" s="3">
        <f>+G15+21.2-4507.1-8756-64543.1</f>
        <v>388829.50000000006</v>
      </c>
      <c r="N15" s="3">
        <f>+H15+234.5</f>
        <v>465373.6</v>
      </c>
    </row>
    <row r="16" spans="1:13" ht="45">
      <c r="A16" s="40"/>
      <c r="B16" s="35"/>
      <c r="C16" s="35"/>
      <c r="D16" s="11" t="s">
        <v>48</v>
      </c>
      <c r="E16" s="8"/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3"/>
    </row>
    <row r="17" spans="1:12" ht="45">
      <c r="A17" s="40"/>
      <c r="B17" s="35"/>
      <c r="C17" s="35"/>
      <c r="D17" s="11" t="s">
        <v>49</v>
      </c>
      <c r="E17" s="8"/>
      <c r="F17" s="2">
        <f t="shared" si="0"/>
        <v>353766.9</v>
      </c>
      <c r="G17" s="2">
        <f t="shared" si="0"/>
        <v>339622.5</v>
      </c>
      <c r="H17" s="2">
        <f t="shared" si="0"/>
        <v>339281.5</v>
      </c>
      <c r="I17" s="2">
        <f t="shared" si="0"/>
        <v>333500.2</v>
      </c>
      <c r="J17" s="2">
        <f t="shared" si="0"/>
        <v>333500.2</v>
      </c>
      <c r="K17" s="2">
        <f t="shared" si="0"/>
        <v>333500.2</v>
      </c>
      <c r="L17" s="2">
        <f t="shared" si="0"/>
        <v>333500.2</v>
      </c>
    </row>
    <row r="18" spans="1:13" ht="30">
      <c r="A18" s="40"/>
      <c r="B18" s="35"/>
      <c r="C18" s="35"/>
      <c r="D18" s="11" t="s">
        <v>50</v>
      </c>
      <c r="E18" s="8"/>
      <c r="F18" s="2">
        <f t="shared" si="0"/>
        <v>121314.49999999997</v>
      </c>
      <c r="G18" s="2">
        <f t="shared" si="0"/>
        <v>126991.99999999999</v>
      </c>
      <c r="H18" s="2">
        <f t="shared" si="0"/>
        <v>125857.6</v>
      </c>
      <c r="I18" s="2">
        <f t="shared" si="0"/>
        <v>169719.3</v>
      </c>
      <c r="J18" s="2">
        <f t="shared" si="0"/>
        <v>154576.8</v>
      </c>
      <c r="K18" s="2">
        <f t="shared" si="0"/>
        <v>152822.40000000002</v>
      </c>
      <c r="L18" s="2">
        <f t="shared" si="0"/>
        <v>154242.6</v>
      </c>
      <c r="M18" s="3"/>
    </row>
    <row r="19" spans="1:13" ht="30">
      <c r="A19" s="42"/>
      <c r="B19" s="35"/>
      <c r="C19" s="35"/>
      <c r="D19" s="11" t="s">
        <v>71</v>
      </c>
      <c r="E19" s="8"/>
      <c r="F19" s="2"/>
      <c r="G19" s="2"/>
      <c r="H19" s="2"/>
      <c r="I19" s="2"/>
      <c r="J19" s="2"/>
      <c r="K19" s="2"/>
      <c r="L19" s="2"/>
      <c r="M19" s="3"/>
    </row>
    <row r="20" spans="1:12" ht="28.5" customHeight="1">
      <c r="A20" s="28">
        <v>2</v>
      </c>
      <c r="B20" s="43" t="s">
        <v>128</v>
      </c>
      <c r="C20" s="35" t="s">
        <v>51</v>
      </c>
      <c r="D20" s="11" t="s">
        <v>47</v>
      </c>
      <c r="E20" s="8"/>
      <c r="F20" s="2">
        <f aca="true" t="shared" si="1" ref="F20:L23">+F32+F48+F68+F88+F109+F113+F125+F133+F137+F141+F157+F161++F193+F237+F257+F269++F281++F297+F305+F313</f>
        <v>448100.50000000006</v>
      </c>
      <c r="G20" s="2">
        <f t="shared" si="1"/>
        <v>437210.8</v>
      </c>
      <c r="H20" s="2">
        <f t="shared" si="1"/>
        <v>434068.2</v>
      </c>
      <c r="I20" s="2">
        <f t="shared" si="1"/>
        <v>471340</v>
      </c>
      <c r="J20" s="2">
        <f t="shared" si="1"/>
        <v>454660</v>
      </c>
      <c r="K20" s="2">
        <f t="shared" si="1"/>
        <v>452454.89999999997</v>
      </c>
      <c r="L20" s="2">
        <f t="shared" si="1"/>
        <v>453875.1</v>
      </c>
    </row>
    <row r="21" spans="1:12" ht="15">
      <c r="A21" s="29"/>
      <c r="B21" s="44"/>
      <c r="C21" s="35"/>
      <c r="D21" s="11" t="s">
        <v>52</v>
      </c>
      <c r="E21" s="8"/>
      <c r="F21" s="2">
        <f t="shared" si="1"/>
        <v>0</v>
      </c>
      <c r="G21" s="2">
        <f t="shared" si="1"/>
        <v>0</v>
      </c>
      <c r="H21" s="2">
        <f t="shared" si="1"/>
        <v>0</v>
      </c>
      <c r="I21" s="2">
        <f t="shared" si="1"/>
        <v>0</v>
      </c>
      <c r="J21" s="2">
        <f t="shared" si="1"/>
        <v>0</v>
      </c>
      <c r="K21" s="2">
        <f t="shared" si="1"/>
        <v>0</v>
      </c>
      <c r="L21" s="2">
        <f t="shared" si="1"/>
        <v>0</v>
      </c>
    </row>
    <row r="22" spans="1:12" ht="15">
      <c r="A22" s="29"/>
      <c r="B22" s="44"/>
      <c r="C22" s="35"/>
      <c r="D22" s="11" t="s">
        <v>53</v>
      </c>
      <c r="E22" s="8"/>
      <c r="F22" s="2">
        <f t="shared" si="1"/>
        <v>352215.4</v>
      </c>
      <c r="G22" s="2">
        <f t="shared" si="1"/>
        <v>338071</v>
      </c>
      <c r="H22" s="2">
        <f t="shared" si="1"/>
        <v>337730</v>
      </c>
      <c r="I22" s="2">
        <f t="shared" si="1"/>
        <v>333500.2</v>
      </c>
      <c r="J22" s="2">
        <f t="shared" si="1"/>
        <v>333500.2</v>
      </c>
      <c r="K22" s="2">
        <f t="shared" si="1"/>
        <v>333500.2</v>
      </c>
      <c r="L22" s="2">
        <f t="shared" si="1"/>
        <v>333500.2</v>
      </c>
    </row>
    <row r="23" spans="1:12" ht="15">
      <c r="A23" s="29"/>
      <c r="B23" s="44"/>
      <c r="C23" s="35"/>
      <c r="D23" s="11" t="s">
        <v>54</v>
      </c>
      <c r="E23" s="8"/>
      <c r="F23" s="2">
        <f t="shared" si="1"/>
        <v>95885.09999999998</v>
      </c>
      <c r="G23" s="2">
        <f t="shared" si="1"/>
        <v>99139.79999999999</v>
      </c>
      <c r="H23" s="14">
        <f t="shared" si="1"/>
        <v>96338.2</v>
      </c>
      <c r="I23" s="2">
        <f t="shared" si="1"/>
        <v>137839.80000000002</v>
      </c>
      <c r="J23" s="2">
        <f t="shared" si="1"/>
        <v>121159.79999999999</v>
      </c>
      <c r="K23" s="2">
        <f t="shared" si="1"/>
        <v>118954.70000000001</v>
      </c>
      <c r="L23" s="2">
        <f t="shared" si="1"/>
        <v>120374.90000000001</v>
      </c>
    </row>
    <row r="24" spans="1:12" ht="15">
      <c r="A24" s="29"/>
      <c r="B24" s="44"/>
      <c r="C24" s="35" t="s">
        <v>79</v>
      </c>
      <c r="D24" s="11" t="s">
        <v>47</v>
      </c>
      <c r="E24" s="8"/>
      <c r="F24" s="2">
        <f aca="true" t="shared" si="2" ref="F24:G27">+F141+F265</f>
        <v>13121.2</v>
      </c>
      <c r="G24" s="2">
        <f t="shared" si="2"/>
        <v>0</v>
      </c>
      <c r="H24" s="2">
        <f>+H141</f>
        <v>0</v>
      </c>
      <c r="I24" s="2">
        <f>+I141</f>
        <v>0</v>
      </c>
      <c r="J24" s="2">
        <f>+J141</f>
        <v>0</v>
      </c>
      <c r="K24" s="2">
        <f>+K141</f>
        <v>0</v>
      </c>
      <c r="L24" s="2">
        <f>+L141</f>
        <v>0</v>
      </c>
    </row>
    <row r="25" spans="1:12" ht="15">
      <c r="A25" s="29"/>
      <c r="B25" s="44"/>
      <c r="C25" s="35"/>
      <c r="D25" s="11" t="s">
        <v>52</v>
      </c>
      <c r="E25" s="8"/>
      <c r="F25" s="2">
        <f t="shared" si="2"/>
        <v>0</v>
      </c>
      <c r="G25" s="2">
        <f t="shared" si="2"/>
        <v>0</v>
      </c>
      <c r="H25" s="2"/>
      <c r="I25" s="2"/>
      <c r="J25" s="2"/>
      <c r="K25" s="2"/>
      <c r="L25" s="2"/>
    </row>
    <row r="26" spans="1:12" ht="15">
      <c r="A26" s="29"/>
      <c r="B26" s="44"/>
      <c r="C26" s="35"/>
      <c r="D26" s="11" t="s">
        <v>53</v>
      </c>
      <c r="E26" s="8"/>
      <c r="F26" s="2">
        <f t="shared" si="2"/>
        <v>0</v>
      </c>
      <c r="G26" s="2">
        <f t="shared" si="2"/>
        <v>0</v>
      </c>
      <c r="H26" s="2">
        <f aca="true" t="shared" si="3" ref="H26:L27">+H143</f>
        <v>0</v>
      </c>
      <c r="I26" s="2">
        <f t="shared" si="3"/>
        <v>0</v>
      </c>
      <c r="J26" s="2">
        <f t="shared" si="3"/>
        <v>0</v>
      </c>
      <c r="K26" s="2">
        <f t="shared" si="3"/>
        <v>0</v>
      </c>
      <c r="L26" s="2">
        <f t="shared" si="3"/>
        <v>0</v>
      </c>
    </row>
    <row r="27" spans="1:12" ht="15">
      <c r="A27" s="29"/>
      <c r="B27" s="44"/>
      <c r="C27" s="35"/>
      <c r="D27" s="11" t="s">
        <v>54</v>
      </c>
      <c r="E27" s="8"/>
      <c r="F27" s="2">
        <f t="shared" si="2"/>
        <v>13121.2</v>
      </c>
      <c r="G27" s="2">
        <f t="shared" si="2"/>
        <v>0</v>
      </c>
      <c r="H27" s="2">
        <f t="shared" si="3"/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0</v>
      </c>
    </row>
    <row r="28" spans="1:12" ht="15">
      <c r="A28" s="29"/>
      <c r="B28" s="44"/>
      <c r="C28" s="30" t="s">
        <v>80</v>
      </c>
      <c r="D28" s="11" t="s">
        <v>47</v>
      </c>
      <c r="E28" s="8"/>
      <c r="F28" s="2">
        <f>+F20-F24</f>
        <v>434979.30000000005</v>
      </c>
      <c r="G28" s="2">
        <f aca="true" t="shared" si="4" ref="G28:L31">+G20-G24</f>
        <v>437210.8</v>
      </c>
      <c r="H28" s="2">
        <f t="shared" si="4"/>
        <v>434068.2</v>
      </c>
      <c r="I28" s="2">
        <f t="shared" si="4"/>
        <v>471340</v>
      </c>
      <c r="J28" s="2">
        <f t="shared" si="4"/>
        <v>454660</v>
      </c>
      <c r="K28" s="2">
        <f t="shared" si="4"/>
        <v>452454.89999999997</v>
      </c>
      <c r="L28" s="2">
        <f t="shared" si="4"/>
        <v>453875.1</v>
      </c>
    </row>
    <row r="29" spans="1:12" ht="15">
      <c r="A29" s="29"/>
      <c r="B29" s="44"/>
      <c r="C29" s="31"/>
      <c r="D29" s="11" t="s">
        <v>52</v>
      </c>
      <c r="E29" s="8"/>
      <c r="F29" s="2">
        <f>+F21-F25</f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</row>
    <row r="30" spans="1:12" ht="15">
      <c r="A30" s="29"/>
      <c r="B30" s="44"/>
      <c r="C30" s="31"/>
      <c r="D30" s="11" t="s">
        <v>53</v>
      </c>
      <c r="E30" s="8"/>
      <c r="F30" s="2">
        <f>+F22-F26</f>
        <v>352215.4</v>
      </c>
      <c r="G30" s="2">
        <f t="shared" si="4"/>
        <v>338071</v>
      </c>
      <c r="H30" s="2">
        <f t="shared" si="4"/>
        <v>337730</v>
      </c>
      <c r="I30" s="2">
        <f t="shared" si="4"/>
        <v>333500.2</v>
      </c>
      <c r="J30" s="2">
        <f t="shared" si="4"/>
        <v>333500.2</v>
      </c>
      <c r="K30" s="2">
        <f t="shared" si="4"/>
        <v>333500.2</v>
      </c>
      <c r="L30" s="2">
        <f t="shared" si="4"/>
        <v>333500.2</v>
      </c>
    </row>
    <row r="31" spans="1:12" ht="15">
      <c r="A31" s="29"/>
      <c r="B31" s="44"/>
      <c r="C31" s="31"/>
      <c r="D31" s="11" t="s">
        <v>54</v>
      </c>
      <c r="E31" s="8"/>
      <c r="F31" s="2">
        <f>+F23-F27</f>
        <v>82763.89999999998</v>
      </c>
      <c r="G31" s="2">
        <f t="shared" si="4"/>
        <v>99139.79999999999</v>
      </c>
      <c r="H31" s="2">
        <f t="shared" si="4"/>
        <v>96338.2</v>
      </c>
      <c r="I31" s="2">
        <f t="shared" si="4"/>
        <v>137839.80000000002</v>
      </c>
      <c r="J31" s="2">
        <f t="shared" si="4"/>
        <v>121159.79999999999</v>
      </c>
      <c r="K31" s="2">
        <f t="shared" si="4"/>
        <v>118954.70000000001</v>
      </c>
      <c r="L31" s="2">
        <f t="shared" si="4"/>
        <v>120374.90000000001</v>
      </c>
    </row>
    <row r="32" spans="1:12" ht="24.75" customHeight="1">
      <c r="A32" s="36">
        <v>3</v>
      </c>
      <c r="B32" s="26" t="s">
        <v>55</v>
      </c>
      <c r="C32" s="35" t="s">
        <v>51</v>
      </c>
      <c r="D32" s="11" t="s">
        <v>47</v>
      </c>
      <c r="E32" s="8"/>
      <c r="F32" s="4">
        <f aca="true" t="shared" si="5" ref="F32:L32">+F34+F35</f>
        <v>15394.400000000001</v>
      </c>
      <c r="G32" s="4">
        <f t="shared" si="5"/>
        <v>15743.2</v>
      </c>
      <c r="H32" s="4">
        <f t="shared" si="5"/>
        <v>16473</v>
      </c>
      <c r="I32" s="4">
        <f t="shared" si="5"/>
        <v>27308.1</v>
      </c>
      <c r="J32" s="4">
        <f t="shared" si="5"/>
        <v>19524.1</v>
      </c>
      <c r="K32" s="4">
        <f t="shared" si="5"/>
        <v>20331.7</v>
      </c>
      <c r="L32" s="4">
        <f t="shared" si="5"/>
        <v>20617.8</v>
      </c>
    </row>
    <row r="33" spans="1:12" ht="15">
      <c r="A33" s="36"/>
      <c r="B33" s="26"/>
      <c r="C33" s="35"/>
      <c r="D33" s="11" t="s">
        <v>52</v>
      </c>
      <c r="E33" s="8"/>
      <c r="F33" s="2"/>
      <c r="G33" s="2"/>
      <c r="H33" s="2"/>
      <c r="I33" s="2"/>
      <c r="J33" s="2"/>
      <c r="K33" s="2"/>
      <c r="L33" s="2"/>
    </row>
    <row r="34" spans="1:12" ht="15">
      <c r="A34" s="36"/>
      <c r="B34" s="26"/>
      <c r="C34" s="35"/>
      <c r="D34" s="11" t="s">
        <v>53</v>
      </c>
      <c r="E34" s="8"/>
      <c r="F34" s="2">
        <f aca="true" t="shared" si="6" ref="F34:L34">+F42</f>
        <v>0</v>
      </c>
      <c r="G34" s="2">
        <f t="shared" si="6"/>
        <v>0</v>
      </c>
      <c r="H34" s="2">
        <f t="shared" si="6"/>
        <v>0</v>
      </c>
      <c r="I34" s="2">
        <f t="shared" si="6"/>
        <v>0</v>
      </c>
      <c r="J34" s="2">
        <f t="shared" si="6"/>
        <v>0</v>
      </c>
      <c r="K34" s="2">
        <f t="shared" si="6"/>
        <v>0</v>
      </c>
      <c r="L34" s="2">
        <f t="shared" si="6"/>
        <v>0</v>
      </c>
    </row>
    <row r="35" spans="1:12" ht="36.75" customHeight="1">
      <c r="A35" s="36"/>
      <c r="B35" s="26"/>
      <c r="C35" s="35"/>
      <c r="D35" s="11" t="s">
        <v>54</v>
      </c>
      <c r="E35" s="8"/>
      <c r="F35" s="4">
        <f>+F39</f>
        <v>15394.400000000001</v>
      </c>
      <c r="G35" s="4">
        <f>+G39+G47</f>
        <v>15743.2</v>
      </c>
      <c r="H35" s="4">
        <f>+H39+H47</f>
        <v>16473</v>
      </c>
      <c r="I35" s="2">
        <f>+I39+I40+I47</f>
        <v>27308.1</v>
      </c>
      <c r="J35" s="2">
        <f>+J39+J40+J47</f>
        <v>19524.1</v>
      </c>
      <c r="K35" s="2">
        <f>+K39+K40+K47</f>
        <v>20331.7</v>
      </c>
      <c r="L35" s="2">
        <f>+L39+L40+L47</f>
        <v>20617.8</v>
      </c>
    </row>
    <row r="36" spans="1:13" ht="30.75" customHeight="1">
      <c r="A36" s="39">
        <v>4</v>
      </c>
      <c r="B36" s="26" t="s">
        <v>85</v>
      </c>
      <c r="C36" s="35" t="s">
        <v>51</v>
      </c>
      <c r="D36" s="11" t="s">
        <v>47</v>
      </c>
      <c r="E36" s="8"/>
      <c r="F36" s="4">
        <f>+F37+F38+F39</f>
        <v>15394.400000000001</v>
      </c>
      <c r="G36" s="4">
        <f aca="true" t="shared" si="7" ref="G36:L36">+G37+G38+G39</f>
        <v>15743.2</v>
      </c>
      <c r="H36" s="4">
        <f t="shared" si="7"/>
        <v>16473</v>
      </c>
      <c r="I36" s="4">
        <f t="shared" si="7"/>
        <v>27308.1</v>
      </c>
      <c r="J36" s="4">
        <f t="shared" si="7"/>
        <v>19524.1</v>
      </c>
      <c r="K36" s="4">
        <f t="shared" si="7"/>
        <v>20331.7</v>
      </c>
      <c r="L36" s="4">
        <f t="shared" si="7"/>
        <v>20617.8</v>
      </c>
      <c r="M36" s="3"/>
    </row>
    <row r="37" spans="1:12" ht="19.5" customHeight="1">
      <c r="A37" s="40"/>
      <c r="B37" s="35"/>
      <c r="C37" s="35"/>
      <c r="D37" s="11" t="s">
        <v>52</v>
      </c>
      <c r="E37" s="8"/>
      <c r="F37" s="2"/>
      <c r="G37" s="2"/>
      <c r="H37" s="2"/>
      <c r="I37" s="2"/>
      <c r="J37" s="2"/>
      <c r="K37" s="2"/>
      <c r="L37" s="2"/>
    </row>
    <row r="38" spans="1:12" ht="15.75" customHeight="1">
      <c r="A38" s="40"/>
      <c r="B38" s="35"/>
      <c r="C38" s="35"/>
      <c r="D38" s="11" t="s">
        <v>53</v>
      </c>
      <c r="E38" s="8"/>
      <c r="F38" s="2"/>
      <c r="G38" s="2"/>
      <c r="H38" s="2"/>
      <c r="I38" s="2"/>
      <c r="J38" s="2"/>
      <c r="K38" s="2"/>
      <c r="L38" s="2"/>
    </row>
    <row r="39" spans="1:12" ht="29.25" customHeight="1">
      <c r="A39" s="40"/>
      <c r="B39" s="35"/>
      <c r="C39" s="35"/>
      <c r="D39" s="11" t="s">
        <v>54</v>
      </c>
      <c r="E39" s="8"/>
      <c r="F39" s="4">
        <f>17894.4-2500</f>
        <v>15394.400000000001</v>
      </c>
      <c r="G39" s="4">
        <f>16743.2-1000</f>
        <v>15743.2</v>
      </c>
      <c r="H39" s="2">
        <v>16473</v>
      </c>
      <c r="I39" s="2">
        <f>19777+7531.1</f>
        <v>27308.1</v>
      </c>
      <c r="J39" s="2">
        <f>11496+8028.1</f>
        <v>19524.1</v>
      </c>
      <c r="K39" s="2">
        <f>11773.6+8558.1</f>
        <v>20331.7</v>
      </c>
      <c r="L39" s="2">
        <v>20617.8</v>
      </c>
    </row>
    <row r="40" spans="1:12" ht="15" customHeight="1">
      <c r="A40" s="39">
        <v>5</v>
      </c>
      <c r="B40" s="41" t="s">
        <v>86</v>
      </c>
      <c r="C40" s="35" t="s">
        <v>51</v>
      </c>
      <c r="D40" s="11" t="s">
        <v>47</v>
      </c>
      <c r="E40" s="8"/>
      <c r="F40" s="2"/>
      <c r="G40" s="2"/>
      <c r="H40" s="2"/>
      <c r="I40" s="2"/>
      <c r="J40" s="2"/>
      <c r="K40" s="2"/>
      <c r="L40" s="2"/>
    </row>
    <row r="41" spans="1:12" ht="23.25" customHeight="1">
      <c r="A41" s="40"/>
      <c r="B41" s="41"/>
      <c r="C41" s="35"/>
      <c r="D41" s="11" t="s">
        <v>52</v>
      </c>
      <c r="E41" s="8"/>
      <c r="F41" s="2"/>
      <c r="G41" s="2"/>
      <c r="H41" s="2"/>
      <c r="I41" s="2"/>
      <c r="J41" s="2"/>
      <c r="K41" s="2"/>
      <c r="L41" s="2"/>
    </row>
    <row r="42" spans="1:12" ht="15.75" customHeight="1">
      <c r="A42" s="40"/>
      <c r="B42" s="41"/>
      <c r="C42" s="35"/>
      <c r="D42" s="11" t="s">
        <v>53</v>
      </c>
      <c r="E42" s="8"/>
      <c r="F42" s="2"/>
      <c r="G42" s="2"/>
      <c r="H42" s="2"/>
      <c r="I42" s="2"/>
      <c r="J42" s="2"/>
      <c r="K42" s="2"/>
      <c r="L42" s="2"/>
    </row>
    <row r="43" spans="1:12" ht="30.75" customHeight="1">
      <c r="A43" s="40"/>
      <c r="B43" s="41"/>
      <c r="C43" s="35"/>
      <c r="D43" s="11" t="s">
        <v>54</v>
      </c>
      <c r="E43" s="8"/>
      <c r="F43" s="2"/>
      <c r="G43" s="2"/>
      <c r="H43" s="2"/>
      <c r="I43" s="2"/>
      <c r="J43" s="2"/>
      <c r="K43" s="2"/>
      <c r="L43" s="2"/>
    </row>
    <row r="44" spans="1:12" ht="17.25" customHeight="1">
      <c r="A44" s="39">
        <v>6</v>
      </c>
      <c r="B44" s="37" t="s">
        <v>81</v>
      </c>
      <c r="C44" s="35" t="s">
        <v>51</v>
      </c>
      <c r="D44" s="11" t="s">
        <v>47</v>
      </c>
      <c r="E44" s="8"/>
      <c r="F44" s="2"/>
      <c r="G44" s="2"/>
      <c r="H44" s="2">
        <f>+H47</f>
        <v>0</v>
      </c>
      <c r="I44" s="2"/>
      <c r="J44" s="2"/>
      <c r="K44" s="2"/>
      <c r="L44" s="2"/>
    </row>
    <row r="45" spans="1:12" ht="17.25" customHeight="1">
      <c r="A45" s="40"/>
      <c r="B45" s="37"/>
      <c r="C45" s="35"/>
      <c r="D45" s="11" t="s">
        <v>52</v>
      </c>
      <c r="E45" s="8"/>
      <c r="F45" s="2"/>
      <c r="G45" s="2"/>
      <c r="H45" s="2"/>
      <c r="I45" s="2"/>
      <c r="J45" s="2"/>
      <c r="K45" s="2"/>
      <c r="L45" s="2"/>
    </row>
    <row r="46" spans="1:12" ht="17.25" customHeight="1">
      <c r="A46" s="40"/>
      <c r="B46" s="37"/>
      <c r="C46" s="35"/>
      <c r="D46" s="11" t="s">
        <v>53</v>
      </c>
      <c r="E46" s="8"/>
      <c r="F46" s="2"/>
      <c r="G46" s="2"/>
      <c r="H46" s="2"/>
      <c r="I46" s="2"/>
      <c r="J46" s="2"/>
      <c r="K46" s="2"/>
      <c r="L46" s="2"/>
    </row>
    <row r="47" spans="1:12" ht="16.5" customHeight="1">
      <c r="A47" s="40"/>
      <c r="B47" s="37"/>
      <c r="C47" s="35"/>
      <c r="D47" s="11" t="s">
        <v>54</v>
      </c>
      <c r="E47" s="8"/>
      <c r="F47" s="2"/>
      <c r="G47" s="2"/>
      <c r="H47" s="2"/>
      <c r="I47" s="2"/>
      <c r="J47" s="2"/>
      <c r="K47" s="2"/>
      <c r="L47" s="2"/>
    </row>
    <row r="48" spans="1:12" ht="15">
      <c r="A48" s="36">
        <v>7</v>
      </c>
      <c r="B48" s="26" t="s">
        <v>56</v>
      </c>
      <c r="C48" s="35" t="s">
        <v>51</v>
      </c>
      <c r="D48" s="11" t="s">
        <v>47</v>
      </c>
      <c r="E48" s="8"/>
      <c r="F48" s="2">
        <f aca="true" t="shared" si="8" ref="F48:L48">+F50+F51</f>
        <v>41462.9</v>
      </c>
      <c r="G48" s="2">
        <f t="shared" si="8"/>
        <v>56021.299999999996</v>
      </c>
      <c r="H48" s="2">
        <f t="shared" si="8"/>
        <v>50795.1</v>
      </c>
      <c r="I48" s="2">
        <f t="shared" si="8"/>
        <v>76971.7</v>
      </c>
      <c r="J48" s="2">
        <f t="shared" si="8"/>
        <v>66457.2</v>
      </c>
      <c r="K48" s="2">
        <f t="shared" si="8"/>
        <v>66811.5</v>
      </c>
      <c r="L48" s="2">
        <f t="shared" si="8"/>
        <v>67948.7</v>
      </c>
    </row>
    <row r="49" spans="1:12" ht="15">
      <c r="A49" s="36"/>
      <c r="B49" s="26"/>
      <c r="C49" s="35"/>
      <c r="D49" s="11" t="s">
        <v>52</v>
      </c>
      <c r="E49" s="8"/>
      <c r="F49" s="2"/>
      <c r="G49" s="2"/>
      <c r="H49" s="2"/>
      <c r="I49" s="2"/>
      <c r="J49" s="2"/>
      <c r="K49" s="2"/>
      <c r="L49" s="2"/>
    </row>
    <row r="50" spans="1:12" ht="15">
      <c r="A50" s="36"/>
      <c r="B50" s="26"/>
      <c r="C50" s="35"/>
      <c r="D50" s="11" t="s">
        <v>53</v>
      </c>
      <c r="E50" s="8"/>
      <c r="F50" s="2">
        <f>+F58+F66+F62</f>
        <v>1705.9</v>
      </c>
      <c r="G50" s="2">
        <f>+G58+G66+G62</f>
        <v>554.1</v>
      </c>
      <c r="H50" s="2">
        <f>+H58+H66+H62</f>
        <v>0</v>
      </c>
      <c r="I50" s="2"/>
      <c r="J50" s="2"/>
      <c r="K50" s="2"/>
      <c r="L50" s="2"/>
    </row>
    <row r="51" spans="1:12" ht="15">
      <c r="A51" s="36"/>
      <c r="B51" s="26"/>
      <c r="C51" s="35"/>
      <c r="D51" s="11" t="s">
        <v>54</v>
      </c>
      <c r="E51" s="8"/>
      <c r="F51" s="2">
        <f>+F55+F63</f>
        <v>39757</v>
      </c>
      <c r="G51" s="2">
        <f>+G55+G67+G63</f>
        <v>55467.2</v>
      </c>
      <c r="H51" s="2">
        <f>+H55+H67+H63</f>
        <v>50795.1</v>
      </c>
      <c r="I51" s="2">
        <f>+I55+I67</f>
        <v>76971.7</v>
      </c>
      <c r="J51" s="2">
        <f>+J55+J67</f>
        <v>66457.2</v>
      </c>
      <c r="K51" s="2">
        <f>+K55+K67</f>
        <v>66811.5</v>
      </c>
      <c r="L51" s="2">
        <f>+L55+L67</f>
        <v>67948.7</v>
      </c>
    </row>
    <row r="52" spans="1:12" ht="21.75" customHeight="1">
      <c r="A52" s="39">
        <v>8</v>
      </c>
      <c r="B52" s="26" t="s">
        <v>87</v>
      </c>
      <c r="C52" s="35" t="s">
        <v>51</v>
      </c>
      <c r="D52" s="11" t="s">
        <v>47</v>
      </c>
      <c r="E52" s="8"/>
      <c r="F52" s="2">
        <f>+F53+F54+F55</f>
        <v>39647</v>
      </c>
      <c r="G52" s="2">
        <f aca="true" t="shared" si="9" ref="G52:L52">+G53+G54+G55</f>
        <v>55071.2</v>
      </c>
      <c r="H52" s="2">
        <f t="shared" si="9"/>
        <v>50675.1</v>
      </c>
      <c r="I52" s="2">
        <f t="shared" si="9"/>
        <v>76851.7</v>
      </c>
      <c r="J52" s="2">
        <f t="shared" si="9"/>
        <v>66337.2</v>
      </c>
      <c r="K52" s="2">
        <f t="shared" si="9"/>
        <v>66811.5</v>
      </c>
      <c r="L52" s="2">
        <f t="shared" si="9"/>
        <v>67948.7</v>
      </c>
    </row>
    <row r="53" spans="1:12" ht="25.5" customHeight="1">
      <c r="A53" s="40"/>
      <c r="B53" s="26"/>
      <c r="C53" s="35"/>
      <c r="D53" s="11" t="s">
        <v>52</v>
      </c>
      <c r="E53" s="8"/>
      <c r="F53" s="2"/>
      <c r="G53" s="2"/>
      <c r="H53" s="2"/>
      <c r="I53" s="2"/>
      <c r="J53" s="2"/>
      <c r="K53" s="2"/>
      <c r="L53" s="2"/>
    </row>
    <row r="54" spans="1:12" ht="23.25" customHeight="1">
      <c r="A54" s="40"/>
      <c r="B54" s="26"/>
      <c r="C54" s="35"/>
      <c r="D54" s="11" t="s">
        <v>53</v>
      </c>
      <c r="E54" s="8"/>
      <c r="F54" s="2"/>
      <c r="G54" s="2"/>
      <c r="H54" s="2"/>
      <c r="I54" s="2"/>
      <c r="J54" s="2"/>
      <c r="K54" s="2"/>
      <c r="L54" s="2"/>
    </row>
    <row r="55" spans="1:12" ht="23.25" customHeight="1">
      <c r="A55" s="40"/>
      <c r="B55" s="26"/>
      <c r="C55" s="35"/>
      <c r="D55" s="11" t="s">
        <v>54</v>
      </c>
      <c r="E55" s="8"/>
      <c r="F55" s="2">
        <f>43647-4000</f>
        <v>39647</v>
      </c>
      <c r="G55" s="2">
        <f>56071.2-1000</f>
        <v>55071.2</v>
      </c>
      <c r="H55" s="2">
        <v>50675.1</v>
      </c>
      <c r="I55" s="2">
        <f>69260.9+7590.8</f>
        <v>76851.7</v>
      </c>
      <c r="J55" s="2">
        <f>58746.4+7590.8</f>
        <v>66337.2</v>
      </c>
      <c r="K55" s="2">
        <f>59220.7+7590.8</f>
        <v>66811.5</v>
      </c>
      <c r="L55" s="2">
        <v>67948.7</v>
      </c>
    </row>
    <row r="56" spans="1:12" ht="19.5" customHeight="1">
      <c r="A56" s="39">
        <v>9</v>
      </c>
      <c r="B56" s="26" t="s">
        <v>88</v>
      </c>
      <c r="C56" s="35" t="s">
        <v>51</v>
      </c>
      <c r="D56" s="11" t="s">
        <v>47</v>
      </c>
      <c r="E56" s="8"/>
      <c r="F56" s="2"/>
      <c r="G56" s="2"/>
      <c r="H56" s="2"/>
      <c r="I56" s="2"/>
      <c r="J56" s="2"/>
      <c r="K56" s="2"/>
      <c r="L56" s="2"/>
    </row>
    <row r="57" spans="1:12" ht="19.5" customHeight="1">
      <c r="A57" s="40"/>
      <c r="B57" s="26"/>
      <c r="C57" s="35"/>
      <c r="D57" s="11" t="s">
        <v>52</v>
      </c>
      <c r="E57" s="8"/>
      <c r="F57" s="2"/>
      <c r="G57" s="2"/>
      <c r="H57" s="2"/>
      <c r="I57" s="2"/>
      <c r="J57" s="2"/>
      <c r="K57" s="2"/>
      <c r="L57" s="2"/>
    </row>
    <row r="58" spans="1:12" ht="25.5" customHeight="1">
      <c r="A58" s="40"/>
      <c r="B58" s="26"/>
      <c r="C58" s="35"/>
      <c r="D58" s="11" t="s">
        <v>53</v>
      </c>
      <c r="E58" s="8"/>
      <c r="F58" s="2"/>
      <c r="G58" s="2"/>
      <c r="H58" s="2"/>
      <c r="I58" s="2"/>
      <c r="J58" s="2"/>
      <c r="K58" s="2"/>
      <c r="L58" s="2"/>
    </row>
    <row r="59" spans="1:12" ht="25.5" customHeight="1">
      <c r="A59" s="40"/>
      <c r="B59" s="26"/>
      <c r="C59" s="35"/>
      <c r="D59" s="11" t="s">
        <v>54</v>
      </c>
      <c r="E59" s="8"/>
      <c r="F59" s="2"/>
      <c r="G59" s="2"/>
      <c r="H59" s="2"/>
      <c r="I59" s="2"/>
      <c r="J59" s="2"/>
      <c r="K59" s="2"/>
      <c r="L59" s="2"/>
    </row>
    <row r="60" spans="1:12" ht="15" customHeight="1">
      <c r="A60" s="39">
        <v>10</v>
      </c>
      <c r="B60" s="26" t="s">
        <v>89</v>
      </c>
      <c r="C60" s="35" t="s">
        <v>51</v>
      </c>
      <c r="D60" s="11" t="s">
        <v>47</v>
      </c>
      <c r="E60" s="8"/>
      <c r="F60" s="2">
        <f>+F61+F62+F63</f>
        <v>1815.9</v>
      </c>
      <c r="G60" s="2">
        <f>+G61+G62+G63</f>
        <v>590.1</v>
      </c>
      <c r="H60" s="2">
        <f>+H61+H62+H63</f>
        <v>0</v>
      </c>
      <c r="I60" s="2"/>
      <c r="J60" s="2"/>
      <c r="K60" s="2"/>
      <c r="L60" s="2"/>
    </row>
    <row r="61" spans="1:12" ht="15.75" customHeight="1">
      <c r="A61" s="40"/>
      <c r="B61" s="26"/>
      <c r="C61" s="35"/>
      <c r="D61" s="11" t="s">
        <v>52</v>
      </c>
      <c r="E61" s="8"/>
      <c r="F61" s="2"/>
      <c r="G61" s="2"/>
      <c r="H61" s="2"/>
      <c r="I61" s="2"/>
      <c r="J61" s="2"/>
      <c r="K61" s="2"/>
      <c r="L61" s="2"/>
    </row>
    <row r="62" spans="1:12" ht="25.5" customHeight="1">
      <c r="A62" s="40"/>
      <c r="B62" s="26"/>
      <c r="C62" s="35"/>
      <c r="D62" s="11" t="s">
        <v>53</v>
      </c>
      <c r="E62" s="8"/>
      <c r="F62" s="2">
        <v>1705.9</v>
      </c>
      <c r="G62" s="2">
        <v>554.1</v>
      </c>
      <c r="H62" s="2"/>
      <c r="I62" s="2"/>
      <c r="J62" s="2"/>
      <c r="K62" s="2"/>
      <c r="L62" s="2"/>
    </row>
    <row r="63" spans="1:12" ht="18" customHeight="1">
      <c r="A63" s="40"/>
      <c r="B63" s="26"/>
      <c r="C63" s="35"/>
      <c r="D63" s="11" t="s">
        <v>54</v>
      </c>
      <c r="E63" s="8"/>
      <c r="F63" s="2">
        <v>110</v>
      </c>
      <c r="G63" s="2">
        <v>36</v>
      </c>
      <c r="H63" s="2"/>
      <c r="I63" s="2"/>
      <c r="J63" s="2"/>
      <c r="K63" s="2"/>
      <c r="L63" s="2"/>
    </row>
    <row r="64" spans="1:12" ht="14.25" customHeight="1">
      <c r="A64" s="39">
        <v>11</v>
      </c>
      <c r="B64" s="37" t="s">
        <v>90</v>
      </c>
      <c r="C64" s="35" t="s">
        <v>51</v>
      </c>
      <c r="D64" s="11" t="s">
        <v>47</v>
      </c>
      <c r="E64" s="8"/>
      <c r="F64" s="2">
        <f>+F65+F66+F67</f>
        <v>0</v>
      </c>
      <c r="G64" s="2">
        <f aca="true" t="shared" si="10" ref="G64:L64">+G65+G66+G67</f>
        <v>360</v>
      </c>
      <c r="H64" s="2">
        <f t="shared" si="10"/>
        <v>120</v>
      </c>
      <c r="I64" s="2">
        <f t="shared" si="10"/>
        <v>120</v>
      </c>
      <c r="J64" s="2">
        <f t="shared" si="10"/>
        <v>120</v>
      </c>
      <c r="K64" s="2">
        <f t="shared" si="10"/>
        <v>0</v>
      </c>
      <c r="L64" s="2">
        <f t="shared" si="10"/>
        <v>0</v>
      </c>
    </row>
    <row r="65" spans="1:12" ht="18.75" customHeight="1">
      <c r="A65" s="40"/>
      <c r="B65" s="37"/>
      <c r="C65" s="35"/>
      <c r="D65" s="11" t="s">
        <v>52</v>
      </c>
      <c r="E65" s="8"/>
      <c r="F65" s="2"/>
      <c r="G65" s="2"/>
      <c r="H65" s="2"/>
      <c r="I65" s="2"/>
      <c r="J65" s="2"/>
      <c r="K65" s="2"/>
      <c r="L65" s="2"/>
    </row>
    <row r="66" spans="1:12" ht="34.5" customHeight="1">
      <c r="A66" s="40"/>
      <c r="B66" s="37"/>
      <c r="C66" s="35"/>
      <c r="D66" s="11" t="s">
        <v>53</v>
      </c>
      <c r="E66" s="8"/>
      <c r="F66" s="2"/>
      <c r="G66" s="2"/>
      <c r="H66" s="2"/>
      <c r="I66" s="2"/>
      <c r="J66" s="2"/>
      <c r="K66" s="2"/>
      <c r="L66" s="2"/>
    </row>
    <row r="67" spans="1:12" ht="42.75" customHeight="1">
      <c r="A67" s="40"/>
      <c r="B67" s="37"/>
      <c r="C67" s="35"/>
      <c r="D67" s="11" t="s">
        <v>54</v>
      </c>
      <c r="E67" s="8"/>
      <c r="F67" s="2"/>
      <c r="G67" s="2">
        <v>360</v>
      </c>
      <c r="H67" s="2">
        <v>120</v>
      </c>
      <c r="I67" s="2">
        <v>120</v>
      </c>
      <c r="J67" s="2">
        <v>120</v>
      </c>
      <c r="K67" s="2"/>
      <c r="L67" s="2"/>
    </row>
    <row r="68" spans="1:12" ht="15">
      <c r="A68" s="36">
        <v>12</v>
      </c>
      <c r="B68" s="26" t="s">
        <v>57</v>
      </c>
      <c r="C68" s="35" t="s">
        <v>51</v>
      </c>
      <c r="D68" s="11" t="s">
        <v>47</v>
      </c>
      <c r="E68" s="8"/>
      <c r="F68" s="2">
        <f>+F69+F70+F71</f>
        <v>23012.7</v>
      </c>
      <c r="G68" s="2">
        <f aca="true" t="shared" si="11" ref="G68:L68">+G69+G70+G71</f>
        <v>25930.5</v>
      </c>
      <c r="H68" s="2">
        <f t="shared" si="11"/>
        <v>27479.8</v>
      </c>
      <c r="I68" s="2">
        <f t="shared" si="11"/>
        <v>28498.6</v>
      </c>
      <c r="J68" s="2">
        <f t="shared" si="11"/>
        <v>29692.8</v>
      </c>
      <c r="K68" s="2">
        <f t="shared" si="11"/>
        <v>30914.8</v>
      </c>
      <c r="L68" s="2">
        <f t="shared" si="11"/>
        <v>30914.8</v>
      </c>
    </row>
    <row r="69" spans="1:12" ht="15">
      <c r="A69" s="36"/>
      <c r="B69" s="26"/>
      <c r="C69" s="35"/>
      <c r="D69" s="11" t="s">
        <v>52</v>
      </c>
      <c r="E69" s="8"/>
      <c r="F69" s="2"/>
      <c r="G69" s="2"/>
      <c r="H69" s="2"/>
      <c r="I69" s="2"/>
      <c r="J69" s="2"/>
      <c r="K69" s="2"/>
      <c r="L69" s="2"/>
    </row>
    <row r="70" spans="1:12" ht="15">
      <c r="A70" s="36"/>
      <c r="B70" s="26"/>
      <c r="C70" s="35"/>
      <c r="D70" s="11" t="s">
        <v>53</v>
      </c>
      <c r="E70" s="8"/>
      <c r="F70" s="2">
        <f aca="true" t="shared" si="12" ref="F70:L70">+F74+F82</f>
        <v>0</v>
      </c>
      <c r="G70" s="2">
        <f t="shared" si="12"/>
        <v>0</v>
      </c>
      <c r="H70" s="2">
        <f t="shared" si="12"/>
        <v>0</v>
      </c>
      <c r="I70" s="2">
        <f t="shared" si="12"/>
        <v>0</v>
      </c>
      <c r="J70" s="2">
        <f t="shared" si="12"/>
        <v>0</v>
      </c>
      <c r="K70" s="2">
        <f t="shared" si="12"/>
        <v>0</v>
      </c>
      <c r="L70" s="2">
        <f t="shared" si="12"/>
        <v>0</v>
      </c>
    </row>
    <row r="71" spans="1:12" ht="24" customHeight="1">
      <c r="A71" s="36"/>
      <c r="B71" s="26"/>
      <c r="C71" s="35"/>
      <c r="D71" s="11" t="s">
        <v>54</v>
      </c>
      <c r="E71" s="8"/>
      <c r="F71" s="2">
        <f>+F75+F79+F87</f>
        <v>23012.7</v>
      </c>
      <c r="G71" s="2">
        <f>+G75+G79+G87</f>
        <v>25930.5</v>
      </c>
      <c r="H71" s="2">
        <f>+H75+H79+H87</f>
        <v>27479.8</v>
      </c>
      <c r="I71" s="2">
        <f>+I75+I79</f>
        <v>28498.6</v>
      </c>
      <c r="J71" s="2">
        <f>+J75+J79</f>
        <v>29692.8</v>
      </c>
      <c r="K71" s="2">
        <f>+K75+K79</f>
        <v>30914.8</v>
      </c>
      <c r="L71" s="2">
        <f>+L75+L79</f>
        <v>30914.8</v>
      </c>
    </row>
    <row r="72" spans="1:12" ht="15">
      <c r="A72" s="36">
        <v>13</v>
      </c>
      <c r="B72" s="35" t="s">
        <v>91</v>
      </c>
      <c r="C72" s="35" t="s">
        <v>51</v>
      </c>
      <c r="D72" s="11" t="s">
        <v>47</v>
      </c>
      <c r="E72" s="8"/>
      <c r="F72" s="2">
        <f>+F74+F75</f>
        <v>0</v>
      </c>
      <c r="G72" s="2">
        <f>+G74+G75</f>
        <v>0</v>
      </c>
      <c r="H72" s="2"/>
      <c r="I72" s="2"/>
      <c r="J72" s="2">
        <f>+J74+J75</f>
        <v>0</v>
      </c>
      <c r="K72" s="2">
        <f>+K74+K75</f>
        <v>0</v>
      </c>
      <c r="L72" s="2">
        <f>+L74+L75</f>
        <v>0</v>
      </c>
    </row>
    <row r="73" spans="1:12" ht="15">
      <c r="A73" s="36"/>
      <c r="B73" s="35"/>
      <c r="C73" s="35"/>
      <c r="D73" s="11" t="s">
        <v>52</v>
      </c>
      <c r="E73" s="8"/>
      <c r="F73" s="2"/>
      <c r="G73" s="2"/>
      <c r="H73" s="2"/>
      <c r="I73" s="2"/>
      <c r="J73" s="2"/>
      <c r="K73" s="2"/>
      <c r="L73" s="2"/>
    </row>
    <row r="74" spans="1:12" ht="15">
      <c r="A74" s="36"/>
      <c r="B74" s="35"/>
      <c r="C74" s="35"/>
      <c r="D74" s="11" t="s">
        <v>53</v>
      </c>
      <c r="E74" s="8"/>
      <c r="F74" s="2"/>
      <c r="G74" s="2"/>
      <c r="H74" s="2"/>
      <c r="I74" s="2"/>
      <c r="J74" s="2"/>
      <c r="K74" s="2"/>
      <c r="L74" s="2"/>
    </row>
    <row r="75" spans="1:12" ht="47.25" customHeight="1">
      <c r="A75" s="36"/>
      <c r="B75" s="35"/>
      <c r="C75" s="35"/>
      <c r="D75" s="11" t="s">
        <v>54</v>
      </c>
      <c r="E75" s="8"/>
      <c r="F75" s="2"/>
      <c r="G75" s="2"/>
      <c r="H75" s="2"/>
      <c r="I75" s="2"/>
      <c r="J75" s="2"/>
      <c r="K75" s="2"/>
      <c r="L75" s="2"/>
    </row>
    <row r="76" spans="1:12" ht="15">
      <c r="A76" s="36">
        <v>14</v>
      </c>
      <c r="B76" s="26" t="s">
        <v>92</v>
      </c>
      <c r="C76" s="35" t="s">
        <v>51</v>
      </c>
      <c r="D76" s="11" t="s">
        <v>47</v>
      </c>
      <c r="E76" s="8"/>
      <c r="F76" s="2">
        <f aca="true" t="shared" si="13" ref="F76:L76">+F79</f>
        <v>12608.6</v>
      </c>
      <c r="G76" s="2">
        <f t="shared" si="13"/>
        <v>7253.1</v>
      </c>
      <c r="H76" s="2">
        <f t="shared" si="13"/>
        <v>9697.2</v>
      </c>
      <c r="I76" s="2">
        <f t="shared" si="13"/>
        <v>28498.6</v>
      </c>
      <c r="J76" s="2">
        <f t="shared" si="13"/>
        <v>29692.8</v>
      </c>
      <c r="K76" s="2">
        <f t="shared" si="13"/>
        <v>30914.8</v>
      </c>
      <c r="L76" s="2">
        <f t="shared" si="13"/>
        <v>30914.8</v>
      </c>
    </row>
    <row r="77" spans="1:12" ht="15">
      <c r="A77" s="36"/>
      <c r="B77" s="26"/>
      <c r="C77" s="35"/>
      <c r="D77" s="11" t="s">
        <v>52</v>
      </c>
      <c r="E77" s="8"/>
      <c r="F77" s="2"/>
      <c r="G77" s="2"/>
      <c r="H77" s="2"/>
      <c r="I77" s="2"/>
      <c r="J77" s="2"/>
      <c r="K77" s="2"/>
      <c r="L77" s="2"/>
    </row>
    <row r="78" spans="1:12" ht="15">
      <c r="A78" s="36"/>
      <c r="B78" s="26"/>
      <c r="C78" s="35"/>
      <c r="D78" s="11" t="s">
        <v>53</v>
      </c>
      <c r="E78" s="8"/>
      <c r="F78" s="2"/>
      <c r="G78" s="2"/>
      <c r="H78" s="2"/>
      <c r="I78" s="2"/>
      <c r="J78" s="2"/>
      <c r="K78" s="2"/>
      <c r="L78" s="2"/>
    </row>
    <row r="79" spans="1:12" ht="42.75" customHeight="1">
      <c r="A79" s="36"/>
      <c r="B79" s="26"/>
      <c r="C79" s="35"/>
      <c r="D79" s="11" t="s">
        <v>54</v>
      </c>
      <c r="E79" s="8"/>
      <c r="F79" s="2">
        <v>12608.6</v>
      </c>
      <c r="G79" s="2">
        <v>7253.1</v>
      </c>
      <c r="H79" s="2">
        <v>9697.2</v>
      </c>
      <c r="I79" s="2">
        <v>28498.6</v>
      </c>
      <c r="J79" s="2">
        <v>29692.8</v>
      </c>
      <c r="K79" s="2">
        <v>30914.8</v>
      </c>
      <c r="L79" s="2">
        <v>30914.8</v>
      </c>
    </row>
    <row r="80" spans="1:12" ht="30" customHeight="1">
      <c r="A80" s="39">
        <v>15</v>
      </c>
      <c r="B80" s="26" t="s">
        <v>93</v>
      </c>
      <c r="C80" s="35" t="s">
        <v>51</v>
      </c>
      <c r="D80" s="11" t="s">
        <v>47</v>
      </c>
      <c r="E80" s="8"/>
      <c r="F80" s="2">
        <f>+F82</f>
        <v>0</v>
      </c>
      <c r="G80" s="2">
        <f>+G82</f>
        <v>0</v>
      </c>
      <c r="H80" s="2"/>
      <c r="I80" s="2"/>
      <c r="J80" s="2"/>
      <c r="K80" s="2"/>
      <c r="L80" s="2"/>
    </row>
    <row r="81" spans="1:12" ht="21.75" customHeight="1">
      <c r="A81" s="40"/>
      <c r="B81" s="26"/>
      <c r="C81" s="35"/>
      <c r="D81" s="11" t="s">
        <v>52</v>
      </c>
      <c r="E81" s="8"/>
      <c r="F81" s="2"/>
      <c r="G81" s="2"/>
      <c r="H81" s="2"/>
      <c r="I81" s="2"/>
      <c r="J81" s="2"/>
      <c r="K81" s="2"/>
      <c r="L81" s="2"/>
    </row>
    <row r="82" spans="1:12" ht="19.5" customHeight="1">
      <c r="A82" s="40"/>
      <c r="B82" s="26"/>
      <c r="C82" s="35"/>
      <c r="D82" s="11" t="s">
        <v>53</v>
      </c>
      <c r="E82" s="8"/>
      <c r="F82" s="2"/>
      <c r="G82" s="2"/>
      <c r="H82" s="2"/>
      <c r="I82" s="2"/>
      <c r="J82" s="2"/>
      <c r="K82" s="2"/>
      <c r="L82" s="2"/>
    </row>
    <row r="83" spans="1:12" ht="33.75" customHeight="1">
      <c r="A83" s="40"/>
      <c r="B83" s="26"/>
      <c r="C83" s="35"/>
      <c r="D83" s="11" t="s">
        <v>54</v>
      </c>
      <c r="E83" s="8"/>
      <c r="F83" s="2"/>
      <c r="G83" s="2"/>
      <c r="H83" s="2"/>
      <c r="I83" s="2"/>
      <c r="J83" s="2"/>
      <c r="K83" s="2"/>
      <c r="L83" s="2"/>
    </row>
    <row r="84" spans="1:12" ht="30" customHeight="1">
      <c r="A84" s="39">
        <v>16</v>
      </c>
      <c r="B84" s="26" t="s">
        <v>139</v>
      </c>
      <c r="C84" s="35" t="s">
        <v>51</v>
      </c>
      <c r="D84" s="11" t="s">
        <v>47</v>
      </c>
      <c r="E84" s="8"/>
      <c r="F84" s="2">
        <f>+F86+F87</f>
        <v>10404.1</v>
      </c>
      <c r="G84" s="2">
        <f>+G86+G87</f>
        <v>18677.4</v>
      </c>
      <c r="H84" s="2">
        <f>+H86+H87</f>
        <v>17782.6</v>
      </c>
      <c r="I84" s="2"/>
      <c r="J84" s="2"/>
      <c r="K84" s="2"/>
      <c r="L84" s="2"/>
    </row>
    <row r="85" spans="1:12" ht="21.75" customHeight="1">
      <c r="A85" s="40"/>
      <c r="B85" s="26"/>
      <c r="C85" s="35"/>
      <c r="D85" s="11" t="s">
        <v>52</v>
      </c>
      <c r="E85" s="8"/>
      <c r="F85" s="2"/>
      <c r="G85" s="2"/>
      <c r="H85" s="2"/>
      <c r="I85" s="2"/>
      <c r="J85" s="2"/>
      <c r="K85" s="2"/>
      <c r="L85" s="2"/>
    </row>
    <row r="86" spans="1:12" ht="45" customHeight="1">
      <c r="A86" s="40"/>
      <c r="B86" s="26"/>
      <c r="C86" s="35"/>
      <c r="D86" s="11" t="s">
        <v>53</v>
      </c>
      <c r="E86" s="8"/>
      <c r="F86" s="2"/>
      <c r="G86" s="2"/>
      <c r="H86" s="2"/>
      <c r="I86" s="2"/>
      <c r="J86" s="2"/>
      <c r="K86" s="2"/>
      <c r="L86" s="2"/>
    </row>
    <row r="87" spans="1:12" ht="57.75" customHeight="1">
      <c r="A87" s="40"/>
      <c r="B87" s="26"/>
      <c r="C87" s="35"/>
      <c r="D87" s="11" t="s">
        <v>54</v>
      </c>
      <c r="E87" s="8"/>
      <c r="F87" s="2">
        <v>10404.1</v>
      </c>
      <c r="G87" s="2">
        <v>18677.4</v>
      </c>
      <c r="H87" s="2">
        <v>17782.6</v>
      </c>
      <c r="I87" s="2"/>
      <c r="J87" s="2"/>
      <c r="K87" s="2"/>
      <c r="L87" s="2"/>
    </row>
    <row r="88" spans="1:12" ht="15">
      <c r="A88" s="36">
        <v>17</v>
      </c>
      <c r="B88" s="26" t="s">
        <v>58</v>
      </c>
      <c r="C88" s="35" t="s">
        <v>51</v>
      </c>
      <c r="D88" s="11" t="s">
        <v>47</v>
      </c>
      <c r="E88" s="8"/>
      <c r="F88" s="2">
        <f>+F92+F96+F100+F105</f>
        <v>333556.3</v>
      </c>
      <c r="G88" s="2">
        <f>+G92+G96+G100+G105</f>
        <v>333500.2</v>
      </c>
      <c r="H88" s="2">
        <f>+H92+H96+H100+H105</f>
        <v>333500.2</v>
      </c>
      <c r="I88" s="2">
        <f aca="true" t="shared" si="14" ref="I88:L90">+I92+I96+I100</f>
        <v>333500.2</v>
      </c>
      <c r="J88" s="2">
        <f t="shared" si="14"/>
        <v>333500.2</v>
      </c>
      <c r="K88" s="2">
        <f t="shared" si="14"/>
        <v>333500.2</v>
      </c>
      <c r="L88" s="2">
        <f t="shared" si="14"/>
        <v>333500.2</v>
      </c>
    </row>
    <row r="89" spans="1:12" ht="15">
      <c r="A89" s="36"/>
      <c r="B89" s="26"/>
      <c r="C89" s="35"/>
      <c r="D89" s="11" t="s">
        <v>52</v>
      </c>
      <c r="E89" s="8"/>
      <c r="F89" s="2">
        <f>+F93+F97+F101</f>
        <v>0</v>
      </c>
      <c r="G89" s="2">
        <f>+G93+G97+G101</f>
        <v>0</v>
      </c>
      <c r="H89" s="2">
        <f>+H93+H97+H101</f>
        <v>0</v>
      </c>
      <c r="I89" s="2">
        <f t="shared" si="14"/>
        <v>0</v>
      </c>
      <c r="J89" s="2">
        <f t="shared" si="14"/>
        <v>0</v>
      </c>
      <c r="K89" s="2">
        <f t="shared" si="14"/>
        <v>0</v>
      </c>
      <c r="L89" s="2">
        <f t="shared" si="14"/>
        <v>0</v>
      </c>
    </row>
    <row r="90" spans="1:12" ht="15">
      <c r="A90" s="36"/>
      <c r="B90" s="26"/>
      <c r="C90" s="35"/>
      <c r="D90" s="11" t="s">
        <v>53</v>
      </c>
      <c r="E90" s="8"/>
      <c r="F90" s="2">
        <f>+F94+F98+F102+F107</f>
        <v>333556.3</v>
      </c>
      <c r="G90" s="2">
        <f>+G94+G98+G102+G107</f>
        <v>333500.2</v>
      </c>
      <c r="H90" s="2">
        <f>+H94+H98+H102+H107</f>
        <v>333500.2</v>
      </c>
      <c r="I90" s="2">
        <f t="shared" si="14"/>
        <v>333500.2</v>
      </c>
      <c r="J90" s="2">
        <f t="shared" si="14"/>
        <v>333500.2</v>
      </c>
      <c r="K90" s="2">
        <f t="shared" si="14"/>
        <v>333500.2</v>
      </c>
      <c r="L90" s="2">
        <f t="shared" si="14"/>
        <v>333500.2</v>
      </c>
    </row>
    <row r="91" spans="1:12" ht="15">
      <c r="A91" s="36"/>
      <c r="B91" s="26"/>
      <c r="C91" s="35"/>
      <c r="D91" s="11" t="s">
        <v>54</v>
      </c>
      <c r="E91" s="8"/>
      <c r="F91" s="2">
        <f>+F95+F99+F103+F108</f>
        <v>0</v>
      </c>
      <c r="G91" s="2">
        <f aca="true" t="shared" si="15" ref="G91:L91">+G95+G99+G103+G108</f>
        <v>0</v>
      </c>
      <c r="H91" s="2">
        <f t="shared" si="15"/>
        <v>0</v>
      </c>
      <c r="I91" s="2">
        <f t="shared" si="15"/>
        <v>0</v>
      </c>
      <c r="J91" s="2">
        <f t="shared" si="15"/>
        <v>0</v>
      </c>
      <c r="K91" s="2">
        <f t="shared" si="15"/>
        <v>0</v>
      </c>
      <c r="L91" s="2">
        <f t="shared" si="15"/>
        <v>0</v>
      </c>
    </row>
    <row r="92" spans="1:12" ht="16.5" customHeight="1">
      <c r="A92" s="36">
        <v>18</v>
      </c>
      <c r="B92" s="26" t="s">
        <v>137</v>
      </c>
      <c r="C92" s="35" t="s">
        <v>51</v>
      </c>
      <c r="D92" s="11" t="s">
        <v>47</v>
      </c>
      <c r="E92" s="8"/>
      <c r="F92" s="2">
        <f aca="true" t="shared" si="16" ref="F92:L92">+F94</f>
        <v>225031.2</v>
      </c>
      <c r="G92" s="2">
        <f t="shared" si="16"/>
        <v>225452.6</v>
      </c>
      <c r="H92" s="2">
        <f t="shared" si="16"/>
        <v>225452.6</v>
      </c>
      <c r="I92" s="2">
        <f t="shared" si="16"/>
        <v>225452.6</v>
      </c>
      <c r="J92" s="2">
        <f t="shared" si="16"/>
        <v>225452.6</v>
      </c>
      <c r="K92" s="2">
        <f t="shared" si="16"/>
        <v>225452.6</v>
      </c>
      <c r="L92" s="2">
        <f t="shared" si="16"/>
        <v>225452.6</v>
      </c>
    </row>
    <row r="93" spans="1:12" ht="15">
      <c r="A93" s="36"/>
      <c r="B93" s="26"/>
      <c r="C93" s="35"/>
      <c r="D93" s="11" t="s">
        <v>52</v>
      </c>
      <c r="E93" s="8"/>
      <c r="F93" s="2"/>
      <c r="G93" s="2"/>
      <c r="H93" s="2"/>
      <c r="I93" s="2"/>
      <c r="J93" s="2"/>
      <c r="K93" s="2"/>
      <c r="L93" s="2"/>
    </row>
    <row r="94" spans="1:12" ht="15">
      <c r="A94" s="36"/>
      <c r="B94" s="26"/>
      <c r="C94" s="35"/>
      <c r="D94" s="11" t="s">
        <v>53</v>
      </c>
      <c r="E94" s="8"/>
      <c r="F94" s="2">
        <v>225031.2</v>
      </c>
      <c r="G94" s="2">
        <v>225452.6</v>
      </c>
      <c r="H94" s="2">
        <v>225452.6</v>
      </c>
      <c r="I94" s="2">
        <v>225452.6</v>
      </c>
      <c r="J94" s="2">
        <v>225452.6</v>
      </c>
      <c r="K94" s="2">
        <v>225452.6</v>
      </c>
      <c r="L94" s="2">
        <v>225452.6</v>
      </c>
    </row>
    <row r="95" spans="1:12" ht="60.75" customHeight="1">
      <c r="A95" s="36"/>
      <c r="B95" s="26"/>
      <c r="C95" s="35"/>
      <c r="D95" s="11" t="s">
        <v>54</v>
      </c>
      <c r="E95" s="8"/>
      <c r="F95" s="2"/>
      <c r="G95" s="2"/>
      <c r="H95" s="2"/>
      <c r="I95" s="2"/>
      <c r="J95" s="2"/>
      <c r="K95" s="2"/>
      <c r="L95" s="2"/>
    </row>
    <row r="96" spans="1:12" ht="33.75" customHeight="1">
      <c r="A96" s="36">
        <v>19</v>
      </c>
      <c r="B96" s="37" t="s">
        <v>96</v>
      </c>
      <c r="C96" s="35" t="s">
        <v>51</v>
      </c>
      <c r="D96" s="11" t="s">
        <v>47</v>
      </c>
      <c r="E96" s="8"/>
      <c r="F96" s="2">
        <f aca="true" t="shared" si="17" ref="F96:L96">+F98</f>
        <v>99126.2</v>
      </c>
      <c r="G96" s="2">
        <f t="shared" si="17"/>
        <v>98982.3</v>
      </c>
      <c r="H96" s="2">
        <f t="shared" si="17"/>
        <v>98982.3</v>
      </c>
      <c r="I96" s="2">
        <f t="shared" si="17"/>
        <v>98982.3</v>
      </c>
      <c r="J96" s="2">
        <f t="shared" si="17"/>
        <v>98982.3</v>
      </c>
      <c r="K96" s="2">
        <f t="shared" si="17"/>
        <v>98982.3</v>
      </c>
      <c r="L96" s="2">
        <f t="shared" si="17"/>
        <v>98982.3</v>
      </c>
    </row>
    <row r="97" spans="1:12" ht="15">
      <c r="A97" s="36"/>
      <c r="B97" s="38"/>
      <c r="C97" s="35"/>
      <c r="D97" s="11" t="s">
        <v>52</v>
      </c>
      <c r="E97" s="8"/>
      <c r="F97" s="2"/>
      <c r="G97" s="2"/>
      <c r="H97" s="2"/>
      <c r="I97" s="2"/>
      <c r="J97" s="2"/>
      <c r="K97" s="2"/>
      <c r="L97" s="2"/>
    </row>
    <row r="98" spans="1:12" ht="15">
      <c r="A98" s="36"/>
      <c r="B98" s="38"/>
      <c r="C98" s="35"/>
      <c r="D98" s="11" t="s">
        <v>53</v>
      </c>
      <c r="E98" s="8"/>
      <c r="F98" s="2">
        <v>99126.2</v>
      </c>
      <c r="G98" s="2">
        <v>98982.3</v>
      </c>
      <c r="H98" s="2">
        <v>98982.3</v>
      </c>
      <c r="I98" s="2">
        <v>98982.3</v>
      </c>
      <c r="J98" s="2">
        <v>98982.3</v>
      </c>
      <c r="K98" s="2">
        <v>98982.3</v>
      </c>
      <c r="L98" s="2">
        <v>98982.3</v>
      </c>
    </row>
    <row r="99" spans="1:12" ht="60.75" customHeight="1">
      <c r="A99" s="36"/>
      <c r="B99" s="38"/>
      <c r="C99" s="35"/>
      <c r="D99" s="11" t="s">
        <v>54</v>
      </c>
      <c r="E99" s="8"/>
      <c r="F99" s="2"/>
      <c r="G99" s="2"/>
      <c r="H99" s="2"/>
      <c r="I99" s="2"/>
      <c r="J99" s="2"/>
      <c r="K99" s="2"/>
      <c r="L99" s="2"/>
    </row>
    <row r="100" spans="1:12" ht="19.5" customHeight="1">
      <c r="A100" s="25">
        <v>20</v>
      </c>
      <c r="B100" s="26" t="s">
        <v>97</v>
      </c>
      <c r="C100" s="27" t="s">
        <v>59</v>
      </c>
      <c r="D100" s="11" t="s">
        <v>47</v>
      </c>
      <c r="E100" s="8"/>
      <c r="F100" s="2">
        <f aca="true" t="shared" si="18" ref="F100:L100">+F102</f>
        <v>9065.3</v>
      </c>
      <c r="G100" s="2">
        <f t="shared" si="18"/>
        <v>9065.3</v>
      </c>
      <c r="H100" s="2">
        <f t="shared" si="18"/>
        <v>9065.3</v>
      </c>
      <c r="I100" s="2">
        <f t="shared" si="18"/>
        <v>9065.3</v>
      </c>
      <c r="J100" s="2">
        <f t="shared" si="18"/>
        <v>9065.3</v>
      </c>
      <c r="K100" s="2">
        <f t="shared" si="18"/>
        <v>9065.3</v>
      </c>
      <c r="L100" s="2">
        <f t="shared" si="18"/>
        <v>9065.3</v>
      </c>
    </row>
    <row r="101" spans="1:12" ht="15">
      <c r="A101" s="25"/>
      <c r="B101" s="26"/>
      <c r="C101" s="27"/>
      <c r="D101" s="11" t="s">
        <v>52</v>
      </c>
      <c r="E101" s="8"/>
      <c r="F101" s="2"/>
      <c r="G101" s="2"/>
      <c r="H101" s="2"/>
      <c r="I101" s="2"/>
      <c r="J101" s="2"/>
      <c r="K101" s="2"/>
      <c r="L101" s="2"/>
    </row>
    <row r="102" spans="1:12" ht="15">
      <c r="A102" s="25"/>
      <c r="B102" s="26"/>
      <c r="C102" s="27"/>
      <c r="D102" s="11" t="s">
        <v>53</v>
      </c>
      <c r="E102" s="8"/>
      <c r="F102" s="2">
        <v>9065.3</v>
      </c>
      <c r="G102" s="2">
        <v>9065.3</v>
      </c>
      <c r="H102" s="2">
        <v>9065.3</v>
      </c>
      <c r="I102" s="2">
        <v>9065.3</v>
      </c>
      <c r="J102" s="2">
        <v>9065.3</v>
      </c>
      <c r="K102" s="2">
        <v>9065.3</v>
      </c>
      <c r="L102" s="2">
        <v>9065.3</v>
      </c>
    </row>
    <row r="103" spans="1:12" ht="15">
      <c r="A103" s="25"/>
      <c r="B103" s="26"/>
      <c r="C103" s="27"/>
      <c r="D103" s="11" t="s">
        <v>54</v>
      </c>
      <c r="E103" s="8"/>
      <c r="F103" s="2"/>
      <c r="G103" s="2"/>
      <c r="H103" s="2"/>
      <c r="I103" s="2"/>
      <c r="J103" s="2"/>
      <c r="K103" s="2"/>
      <c r="L103" s="2"/>
    </row>
    <row r="104" spans="1:12" ht="15.75" customHeight="1" hidden="1">
      <c r="A104" s="25"/>
      <c r="B104" s="26"/>
      <c r="C104" s="27"/>
      <c r="D104" s="11" t="s">
        <v>60</v>
      </c>
      <c r="E104" s="8"/>
      <c r="F104" s="2"/>
      <c r="G104" s="2"/>
      <c r="H104" s="2"/>
      <c r="I104" s="2"/>
      <c r="J104" s="2"/>
      <c r="K104" s="2"/>
      <c r="L104" s="2"/>
    </row>
    <row r="105" spans="1:12" ht="15.75" customHeight="1">
      <c r="A105" s="25">
        <v>20</v>
      </c>
      <c r="B105" s="35" t="s">
        <v>123</v>
      </c>
      <c r="C105" s="27" t="s">
        <v>59</v>
      </c>
      <c r="D105" s="11" t="s">
        <v>47</v>
      </c>
      <c r="E105" s="8"/>
      <c r="F105" s="2">
        <f aca="true" t="shared" si="19" ref="F105:L105">+F107</f>
        <v>333.6</v>
      </c>
      <c r="G105" s="2">
        <f t="shared" si="19"/>
        <v>0</v>
      </c>
      <c r="H105" s="2">
        <f t="shared" si="19"/>
        <v>0</v>
      </c>
      <c r="I105" s="2">
        <f t="shared" si="19"/>
        <v>0</v>
      </c>
      <c r="J105" s="2">
        <f t="shared" si="19"/>
        <v>0</v>
      </c>
      <c r="K105" s="2">
        <f t="shared" si="19"/>
        <v>0</v>
      </c>
      <c r="L105" s="2">
        <f t="shared" si="19"/>
        <v>0</v>
      </c>
    </row>
    <row r="106" spans="1:12" ht="15.75" customHeight="1">
      <c r="A106" s="25"/>
      <c r="B106" s="35"/>
      <c r="C106" s="27"/>
      <c r="D106" s="11" t="s">
        <v>52</v>
      </c>
      <c r="E106" s="8"/>
      <c r="F106" s="2"/>
      <c r="G106" s="2"/>
      <c r="H106" s="2"/>
      <c r="I106" s="2"/>
      <c r="J106" s="2"/>
      <c r="K106" s="2"/>
      <c r="L106" s="2"/>
    </row>
    <row r="107" spans="1:12" ht="15.75" customHeight="1">
      <c r="A107" s="25"/>
      <c r="B107" s="35"/>
      <c r="C107" s="27"/>
      <c r="D107" s="11" t="s">
        <v>53</v>
      </c>
      <c r="E107" s="8"/>
      <c r="F107" s="2">
        <v>333.6</v>
      </c>
      <c r="G107" s="2"/>
      <c r="H107" s="2"/>
      <c r="I107" s="2"/>
      <c r="J107" s="2"/>
      <c r="K107" s="2"/>
      <c r="L107" s="2"/>
    </row>
    <row r="108" spans="1:12" ht="15.75" customHeight="1">
      <c r="A108" s="25"/>
      <c r="B108" s="35"/>
      <c r="C108" s="27"/>
      <c r="D108" s="11" t="s">
        <v>54</v>
      </c>
      <c r="E108" s="8"/>
      <c r="F108" s="2"/>
      <c r="G108" s="2"/>
      <c r="H108" s="2"/>
      <c r="I108" s="2"/>
      <c r="J108" s="2"/>
      <c r="K108" s="2"/>
      <c r="L108" s="2"/>
    </row>
    <row r="109" spans="1:12" ht="15">
      <c r="A109" s="25">
        <v>21</v>
      </c>
      <c r="B109" s="26" t="s">
        <v>61</v>
      </c>
      <c r="C109" s="27" t="s">
        <v>59</v>
      </c>
      <c r="D109" s="11" t="s">
        <v>47</v>
      </c>
      <c r="E109" s="8"/>
      <c r="F109" s="2">
        <f aca="true" t="shared" si="20" ref="F109:L109">+F112</f>
        <v>47.4</v>
      </c>
      <c r="G109" s="2">
        <f t="shared" si="20"/>
        <v>0</v>
      </c>
      <c r="H109" s="2">
        <f t="shared" si="20"/>
        <v>0</v>
      </c>
      <c r="I109" s="2">
        <f t="shared" si="20"/>
        <v>127.1</v>
      </c>
      <c r="J109" s="2">
        <f t="shared" si="20"/>
        <v>135.7</v>
      </c>
      <c r="K109" s="2">
        <f t="shared" si="20"/>
        <v>3.1</v>
      </c>
      <c r="L109" s="2">
        <f t="shared" si="20"/>
        <v>0</v>
      </c>
    </row>
    <row r="110" spans="1:12" ht="15">
      <c r="A110" s="25"/>
      <c r="B110" s="26"/>
      <c r="C110" s="27"/>
      <c r="D110" s="11" t="s">
        <v>52</v>
      </c>
      <c r="E110" s="8"/>
      <c r="F110" s="2"/>
      <c r="G110" s="2"/>
      <c r="H110" s="2"/>
      <c r="I110" s="2"/>
      <c r="J110" s="2"/>
      <c r="K110" s="2"/>
      <c r="L110" s="2"/>
    </row>
    <row r="111" spans="1:12" ht="15">
      <c r="A111" s="25"/>
      <c r="B111" s="26"/>
      <c r="C111" s="27"/>
      <c r="D111" s="11" t="s">
        <v>53</v>
      </c>
      <c r="E111" s="8"/>
      <c r="F111" s="2"/>
      <c r="G111" s="2"/>
      <c r="H111" s="2"/>
      <c r="I111" s="2"/>
      <c r="J111" s="2"/>
      <c r="K111" s="2"/>
      <c r="L111" s="2"/>
    </row>
    <row r="112" spans="1:12" ht="15">
      <c r="A112" s="25"/>
      <c r="B112" s="26"/>
      <c r="C112" s="27"/>
      <c r="D112" s="11" t="s">
        <v>54</v>
      </c>
      <c r="E112" s="8"/>
      <c r="F112" s="2">
        <v>47.4</v>
      </c>
      <c r="G112" s="2"/>
      <c r="H112" s="2"/>
      <c r="I112" s="2">
        <v>127.1</v>
      </c>
      <c r="J112" s="2">
        <v>135.7</v>
      </c>
      <c r="K112" s="2">
        <v>3.1</v>
      </c>
      <c r="L112" s="2"/>
    </row>
    <row r="113" spans="1:12" ht="15">
      <c r="A113" s="25">
        <v>22</v>
      </c>
      <c r="B113" s="26" t="s">
        <v>62</v>
      </c>
      <c r="C113" s="27" t="s">
        <v>59</v>
      </c>
      <c r="D113" s="11" t="s">
        <v>47</v>
      </c>
      <c r="E113" s="8"/>
      <c r="F113" s="2">
        <f aca="true" t="shared" si="21" ref="F113:G116">+F117+F121</f>
        <v>726.4</v>
      </c>
      <c r="G113" s="2">
        <f t="shared" si="21"/>
        <v>0</v>
      </c>
      <c r="H113" s="2">
        <f aca="true" t="shared" si="22" ref="H113:L116">+H117</f>
        <v>0</v>
      </c>
      <c r="I113" s="2">
        <f t="shared" si="22"/>
        <v>0</v>
      </c>
      <c r="J113" s="2">
        <f>+J116</f>
        <v>0</v>
      </c>
      <c r="K113" s="2">
        <f>+K116</f>
        <v>0</v>
      </c>
      <c r="L113" s="2">
        <f>+L116</f>
        <v>0</v>
      </c>
    </row>
    <row r="114" spans="1:12" ht="15">
      <c r="A114" s="25"/>
      <c r="B114" s="26"/>
      <c r="C114" s="27"/>
      <c r="D114" s="11" t="s">
        <v>52</v>
      </c>
      <c r="E114" s="8"/>
      <c r="F114" s="2">
        <f t="shared" si="21"/>
        <v>0</v>
      </c>
      <c r="G114" s="2">
        <f t="shared" si="21"/>
        <v>0</v>
      </c>
      <c r="H114" s="2">
        <f t="shared" si="22"/>
        <v>0</v>
      </c>
      <c r="I114" s="2">
        <f t="shared" si="22"/>
        <v>0</v>
      </c>
      <c r="J114" s="2">
        <f t="shared" si="22"/>
        <v>0</v>
      </c>
      <c r="K114" s="2">
        <f t="shared" si="22"/>
        <v>0</v>
      </c>
      <c r="L114" s="2">
        <f t="shared" si="22"/>
        <v>0</v>
      </c>
    </row>
    <row r="115" spans="1:12" ht="15">
      <c r="A115" s="25"/>
      <c r="B115" s="26"/>
      <c r="C115" s="27"/>
      <c r="D115" s="11" t="s">
        <v>53</v>
      </c>
      <c r="E115" s="8"/>
      <c r="F115" s="2">
        <f t="shared" si="21"/>
        <v>682.4</v>
      </c>
      <c r="G115" s="2">
        <f t="shared" si="21"/>
        <v>0</v>
      </c>
      <c r="H115" s="2">
        <f t="shared" si="22"/>
        <v>0</v>
      </c>
      <c r="I115" s="2">
        <f t="shared" si="22"/>
        <v>0</v>
      </c>
      <c r="J115" s="2">
        <f t="shared" si="22"/>
        <v>0</v>
      </c>
      <c r="K115" s="2">
        <f t="shared" si="22"/>
        <v>0</v>
      </c>
      <c r="L115" s="2">
        <f t="shared" si="22"/>
        <v>0</v>
      </c>
    </row>
    <row r="116" spans="1:12" ht="15">
      <c r="A116" s="25"/>
      <c r="B116" s="26"/>
      <c r="C116" s="27"/>
      <c r="D116" s="11" t="s">
        <v>54</v>
      </c>
      <c r="E116" s="8"/>
      <c r="F116" s="2">
        <f t="shared" si="21"/>
        <v>44</v>
      </c>
      <c r="G116" s="2">
        <f t="shared" si="21"/>
        <v>0</v>
      </c>
      <c r="H116" s="2">
        <f t="shared" si="22"/>
        <v>0</v>
      </c>
      <c r="I116" s="2">
        <f t="shared" si="22"/>
        <v>0</v>
      </c>
      <c r="J116" s="2">
        <f t="shared" si="22"/>
        <v>0</v>
      </c>
      <c r="K116" s="2">
        <f t="shared" si="22"/>
        <v>0</v>
      </c>
      <c r="L116" s="2">
        <f t="shared" si="22"/>
        <v>0</v>
      </c>
    </row>
    <row r="117" spans="1:12" ht="15">
      <c r="A117" s="25">
        <v>23</v>
      </c>
      <c r="B117" s="26" t="s">
        <v>98</v>
      </c>
      <c r="C117" s="27" t="s">
        <v>59</v>
      </c>
      <c r="D117" s="11" t="s">
        <v>47</v>
      </c>
      <c r="E117" s="8"/>
      <c r="F117" s="2">
        <f aca="true" t="shared" si="23" ref="F117:L117">+F120</f>
        <v>0</v>
      </c>
      <c r="G117" s="2">
        <f t="shared" si="23"/>
        <v>0</v>
      </c>
      <c r="H117" s="2">
        <f t="shared" si="23"/>
        <v>0</v>
      </c>
      <c r="I117" s="2">
        <f t="shared" si="23"/>
        <v>0</v>
      </c>
      <c r="J117" s="2">
        <f t="shared" si="23"/>
        <v>0</v>
      </c>
      <c r="K117" s="2">
        <f t="shared" si="23"/>
        <v>0</v>
      </c>
      <c r="L117" s="2">
        <f t="shared" si="23"/>
        <v>0</v>
      </c>
    </row>
    <row r="118" spans="1:12" ht="15">
      <c r="A118" s="25"/>
      <c r="B118" s="26"/>
      <c r="C118" s="27"/>
      <c r="D118" s="11" t="s">
        <v>52</v>
      </c>
      <c r="E118" s="8"/>
      <c r="F118" s="2"/>
      <c r="G118" s="2"/>
      <c r="H118" s="2"/>
      <c r="I118" s="2"/>
      <c r="J118" s="2"/>
      <c r="K118" s="2"/>
      <c r="L118" s="2"/>
    </row>
    <row r="119" spans="1:12" ht="15">
      <c r="A119" s="25"/>
      <c r="B119" s="26"/>
      <c r="C119" s="27"/>
      <c r="D119" s="11" t="s">
        <v>53</v>
      </c>
      <c r="E119" s="8"/>
      <c r="F119" s="2"/>
      <c r="G119" s="2"/>
      <c r="H119" s="2"/>
      <c r="I119" s="2"/>
      <c r="J119" s="2"/>
      <c r="K119" s="2"/>
      <c r="L119" s="2"/>
    </row>
    <row r="120" spans="1:12" ht="15">
      <c r="A120" s="25"/>
      <c r="B120" s="26"/>
      <c r="C120" s="27"/>
      <c r="D120" s="11" t="s">
        <v>54</v>
      </c>
      <c r="E120" s="8"/>
      <c r="F120" s="2"/>
      <c r="G120" s="2"/>
      <c r="H120" s="2">
        <v>0</v>
      </c>
      <c r="I120" s="2">
        <v>0</v>
      </c>
      <c r="J120" s="2">
        <v>0</v>
      </c>
      <c r="K120" s="2">
        <v>0</v>
      </c>
      <c r="L120" s="2">
        <v>0</v>
      </c>
    </row>
    <row r="121" spans="1:12" ht="15">
      <c r="A121" s="25">
        <v>23</v>
      </c>
      <c r="B121" s="26" t="s">
        <v>124</v>
      </c>
      <c r="C121" s="27" t="s">
        <v>59</v>
      </c>
      <c r="D121" s="11" t="s">
        <v>47</v>
      </c>
      <c r="E121" s="8"/>
      <c r="F121" s="2">
        <f>+F124+F123</f>
        <v>726.4</v>
      </c>
      <c r="G121" s="2">
        <f aca="true" t="shared" si="24" ref="G121:L121">+G124</f>
        <v>0</v>
      </c>
      <c r="H121" s="2">
        <f t="shared" si="24"/>
        <v>0</v>
      </c>
      <c r="I121" s="2">
        <f t="shared" si="24"/>
        <v>0</v>
      </c>
      <c r="J121" s="2">
        <f t="shared" si="24"/>
        <v>0</v>
      </c>
      <c r="K121" s="2">
        <f t="shared" si="24"/>
        <v>0</v>
      </c>
      <c r="L121" s="2">
        <f t="shared" si="24"/>
        <v>0</v>
      </c>
    </row>
    <row r="122" spans="1:12" ht="15">
      <c r="A122" s="25"/>
      <c r="B122" s="26"/>
      <c r="C122" s="27"/>
      <c r="D122" s="11" t="s">
        <v>52</v>
      </c>
      <c r="E122" s="8"/>
      <c r="F122" s="2"/>
      <c r="G122" s="2"/>
      <c r="H122" s="2"/>
      <c r="I122" s="2"/>
      <c r="J122" s="2"/>
      <c r="K122" s="2"/>
      <c r="L122" s="2"/>
    </row>
    <row r="123" spans="1:12" ht="15">
      <c r="A123" s="25"/>
      <c r="B123" s="26"/>
      <c r="C123" s="27"/>
      <c r="D123" s="11" t="s">
        <v>53</v>
      </c>
      <c r="E123" s="8"/>
      <c r="F123" s="2">
        <v>682.4</v>
      </c>
      <c r="G123" s="2"/>
      <c r="H123" s="2"/>
      <c r="I123" s="2"/>
      <c r="J123" s="2"/>
      <c r="K123" s="2"/>
      <c r="L123" s="2"/>
    </row>
    <row r="124" spans="1:12" ht="15">
      <c r="A124" s="25"/>
      <c r="B124" s="26"/>
      <c r="C124" s="27"/>
      <c r="D124" s="11" t="s">
        <v>54</v>
      </c>
      <c r="E124" s="8"/>
      <c r="F124" s="2">
        <v>44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</row>
    <row r="125" spans="1:12" ht="15">
      <c r="A125" s="25">
        <v>24</v>
      </c>
      <c r="B125" s="26" t="s">
        <v>63</v>
      </c>
      <c r="C125" s="27" t="s">
        <v>59</v>
      </c>
      <c r="D125" s="11" t="s">
        <v>47</v>
      </c>
      <c r="E125" s="8"/>
      <c r="F125" s="2">
        <f>+F126+F127+F128</f>
        <v>0</v>
      </c>
      <c r="G125" s="2">
        <f aca="true" t="shared" si="25" ref="G125:L125">+G126+G127+G128</f>
        <v>0</v>
      </c>
      <c r="H125" s="2">
        <f t="shared" si="25"/>
        <v>0</v>
      </c>
      <c r="I125" s="2">
        <f t="shared" si="25"/>
        <v>0</v>
      </c>
      <c r="J125" s="2">
        <f t="shared" si="25"/>
        <v>0</v>
      </c>
      <c r="K125" s="2">
        <f t="shared" si="25"/>
        <v>0</v>
      </c>
      <c r="L125" s="2">
        <f t="shared" si="25"/>
        <v>0</v>
      </c>
    </row>
    <row r="126" spans="1:12" ht="15">
      <c r="A126" s="25"/>
      <c r="B126" s="26"/>
      <c r="C126" s="27"/>
      <c r="D126" s="11" t="s">
        <v>52</v>
      </c>
      <c r="E126" s="8"/>
      <c r="F126" s="2">
        <f>+F130</f>
        <v>0</v>
      </c>
      <c r="G126" s="2">
        <f aca="true" t="shared" si="26" ref="G126:L126">+G130</f>
        <v>0</v>
      </c>
      <c r="H126" s="2">
        <f t="shared" si="26"/>
        <v>0</v>
      </c>
      <c r="I126" s="2">
        <f t="shared" si="26"/>
        <v>0</v>
      </c>
      <c r="J126" s="2">
        <f t="shared" si="26"/>
        <v>0</v>
      </c>
      <c r="K126" s="2">
        <f t="shared" si="26"/>
        <v>0</v>
      </c>
      <c r="L126" s="2">
        <f t="shared" si="26"/>
        <v>0</v>
      </c>
    </row>
    <row r="127" spans="1:12" ht="15">
      <c r="A127" s="25"/>
      <c r="B127" s="26"/>
      <c r="C127" s="27"/>
      <c r="D127" s="11" t="s">
        <v>53</v>
      </c>
      <c r="E127" s="8"/>
      <c r="F127" s="2"/>
      <c r="G127" s="2"/>
      <c r="H127" s="2"/>
      <c r="I127" s="2"/>
      <c r="J127" s="2"/>
      <c r="K127" s="2"/>
      <c r="L127" s="2"/>
    </row>
    <row r="128" spans="1:12" ht="15">
      <c r="A128" s="25"/>
      <c r="B128" s="26"/>
      <c r="C128" s="27"/>
      <c r="D128" s="11" t="s">
        <v>54</v>
      </c>
      <c r="E128" s="8"/>
      <c r="F128" s="2"/>
      <c r="G128" s="2"/>
      <c r="H128" s="2"/>
      <c r="I128" s="2"/>
      <c r="J128" s="2"/>
      <c r="K128" s="2"/>
      <c r="L128" s="2"/>
    </row>
    <row r="129" spans="1:12" ht="15">
      <c r="A129" s="25">
        <v>25</v>
      </c>
      <c r="B129" s="26" t="s">
        <v>99</v>
      </c>
      <c r="C129" s="27" t="s">
        <v>59</v>
      </c>
      <c r="D129" s="11" t="s">
        <v>47</v>
      </c>
      <c r="E129" s="8"/>
      <c r="F129" s="2">
        <f>+F131+F132</f>
        <v>0</v>
      </c>
      <c r="G129" s="2">
        <f>+G131+G132</f>
        <v>0</v>
      </c>
      <c r="H129" s="2">
        <f>+H131+H132</f>
        <v>0</v>
      </c>
      <c r="I129" s="2">
        <v>0</v>
      </c>
      <c r="J129" s="2">
        <v>0</v>
      </c>
      <c r="K129" s="2">
        <v>0</v>
      </c>
      <c r="L129" s="2">
        <v>0</v>
      </c>
    </row>
    <row r="130" spans="1:12" ht="15">
      <c r="A130" s="25"/>
      <c r="B130" s="26"/>
      <c r="C130" s="27"/>
      <c r="D130" s="11" t="s">
        <v>52</v>
      </c>
      <c r="E130" s="8"/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</row>
    <row r="131" spans="1:12" ht="15">
      <c r="A131" s="25"/>
      <c r="B131" s="26"/>
      <c r="C131" s="27"/>
      <c r="D131" s="11" t="s">
        <v>53</v>
      </c>
      <c r="E131" s="8"/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</row>
    <row r="132" spans="1:12" ht="15">
      <c r="A132" s="25"/>
      <c r="B132" s="26"/>
      <c r="C132" s="27"/>
      <c r="D132" s="11" t="s">
        <v>54</v>
      </c>
      <c r="E132" s="8"/>
      <c r="F132" s="2"/>
      <c r="G132" s="2"/>
      <c r="H132" s="2">
        <v>0</v>
      </c>
      <c r="I132" s="2">
        <v>0</v>
      </c>
      <c r="J132" s="2">
        <v>0</v>
      </c>
      <c r="K132" s="2">
        <v>0</v>
      </c>
      <c r="L132" s="2">
        <v>0</v>
      </c>
    </row>
    <row r="133" spans="1:12" ht="15">
      <c r="A133" s="25">
        <v>26</v>
      </c>
      <c r="B133" s="26" t="s">
        <v>64</v>
      </c>
      <c r="C133" s="27" t="s">
        <v>59</v>
      </c>
      <c r="D133" s="11" t="s">
        <v>47</v>
      </c>
      <c r="E133" s="8"/>
      <c r="F133" s="2">
        <f aca="true" t="shared" si="27" ref="F133:L133">+F136</f>
        <v>1185.4</v>
      </c>
      <c r="G133" s="2">
        <f t="shared" si="27"/>
        <v>0</v>
      </c>
      <c r="H133" s="2">
        <f t="shared" si="27"/>
        <v>0</v>
      </c>
      <c r="I133" s="2">
        <f t="shared" si="27"/>
        <v>1858.7</v>
      </c>
      <c r="J133" s="2">
        <f t="shared" si="27"/>
        <v>2280</v>
      </c>
      <c r="K133" s="2">
        <f t="shared" si="27"/>
        <v>737.8</v>
      </c>
      <c r="L133" s="2">
        <f t="shared" si="27"/>
        <v>737.8</v>
      </c>
    </row>
    <row r="134" spans="1:12" ht="15">
      <c r="A134" s="25"/>
      <c r="B134" s="26"/>
      <c r="C134" s="27"/>
      <c r="D134" s="11" t="s">
        <v>52</v>
      </c>
      <c r="E134" s="8"/>
      <c r="F134" s="2"/>
      <c r="G134" s="2"/>
      <c r="H134" s="2"/>
      <c r="I134" s="2"/>
      <c r="J134" s="2"/>
      <c r="K134" s="2"/>
      <c r="L134" s="2"/>
    </row>
    <row r="135" spans="1:12" ht="15">
      <c r="A135" s="25"/>
      <c r="B135" s="26"/>
      <c r="C135" s="27"/>
      <c r="D135" s="11" t="s">
        <v>53</v>
      </c>
      <c r="E135" s="8"/>
      <c r="F135" s="2"/>
      <c r="G135" s="2"/>
      <c r="H135" s="2"/>
      <c r="I135" s="2"/>
      <c r="J135" s="2"/>
      <c r="K135" s="2"/>
      <c r="L135" s="2"/>
    </row>
    <row r="136" spans="1:12" ht="15">
      <c r="A136" s="25"/>
      <c r="B136" s="26"/>
      <c r="C136" s="27"/>
      <c r="D136" s="11" t="s">
        <v>54</v>
      </c>
      <c r="E136" s="8"/>
      <c r="F136" s="2">
        <v>1185.4</v>
      </c>
      <c r="G136" s="2"/>
      <c r="H136" s="2"/>
      <c r="I136" s="2">
        <v>1858.7</v>
      </c>
      <c r="J136" s="2">
        <v>2280</v>
      </c>
      <c r="K136" s="2">
        <v>737.8</v>
      </c>
      <c r="L136" s="2">
        <v>737.8</v>
      </c>
    </row>
    <row r="137" spans="1:12" ht="15">
      <c r="A137" s="25">
        <v>27</v>
      </c>
      <c r="B137" s="26" t="s">
        <v>65</v>
      </c>
      <c r="C137" s="27" t="s">
        <v>59</v>
      </c>
      <c r="D137" s="11" t="s">
        <v>47</v>
      </c>
      <c r="E137" s="8"/>
      <c r="F137" s="2">
        <f aca="true" t="shared" si="28" ref="F137:L137">+F140</f>
        <v>110</v>
      </c>
      <c r="G137" s="2">
        <f t="shared" si="28"/>
        <v>99</v>
      </c>
      <c r="H137" s="2">
        <f t="shared" si="28"/>
        <v>99</v>
      </c>
      <c r="I137" s="2">
        <f t="shared" si="28"/>
        <v>146.9</v>
      </c>
      <c r="J137" s="2">
        <f t="shared" si="28"/>
        <v>151.3</v>
      </c>
      <c r="K137" s="2">
        <f t="shared" si="28"/>
        <v>155.8</v>
      </c>
      <c r="L137" s="2">
        <f t="shared" si="28"/>
        <v>155.8</v>
      </c>
    </row>
    <row r="138" spans="1:12" ht="15">
      <c r="A138" s="25"/>
      <c r="B138" s="26"/>
      <c r="C138" s="27"/>
      <c r="D138" s="11" t="s">
        <v>52</v>
      </c>
      <c r="E138" s="8"/>
      <c r="F138" s="2"/>
      <c r="G138" s="2"/>
      <c r="H138" s="2"/>
      <c r="I138" s="2"/>
      <c r="J138" s="2"/>
      <c r="K138" s="2"/>
      <c r="L138" s="2"/>
    </row>
    <row r="139" spans="1:12" ht="15">
      <c r="A139" s="25"/>
      <c r="B139" s="26"/>
      <c r="C139" s="27"/>
      <c r="D139" s="11" t="s">
        <v>53</v>
      </c>
      <c r="E139" s="8"/>
      <c r="F139" s="2"/>
      <c r="G139" s="2"/>
      <c r="H139" s="2"/>
      <c r="I139" s="2"/>
      <c r="J139" s="2"/>
      <c r="K139" s="2"/>
      <c r="L139" s="2"/>
    </row>
    <row r="140" spans="1:12" ht="15">
      <c r="A140" s="25"/>
      <c r="B140" s="26"/>
      <c r="C140" s="27"/>
      <c r="D140" s="11" t="s">
        <v>54</v>
      </c>
      <c r="E140" s="8"/>
      <c r="F140" s="2">
        <v>110</v>
      </c>
      <c r="G140" s="2">
        <v>99</v>
      </c>
      <c r="H140" s="2">
        <v>99</v>
      </c>
      <c r="I140" s="2">
        <v>146.9</v>
      </c>
      <c r="J140" s="2">
        <v>151.3</v>
      </c>
      <c r="K140" s="2">
        <v>155.8</v>
      </c>
      <c r="L140" s="2">
        <v>155.8</v>
      </c>
    </row>
    <row r="141" spans="1:12" ht="15" customHeight="1">
      <c r="A141" s="25">
        <v>28</v>
      </c>
      <c r="B141" s="26" t="s">
        <v>66</v>
      </c>
      <c r="C141" s="35" t="s">
        <v>79</v>
      </c>
      <c r="D141" s="11" t="s">
        <v>47</v>
      </c>
      <c r="E141" s="8"/>
      <c r="F141" s="2">
        <f>+F145+F149+F153</f>
        <v>13121.2</v>
      </c>
      <c r="G141" s="2">
        <f>+G145+G149+G153</f>
        <v>0</v>
      </c>
      <c r="H141" s="2">
        <f aca="true" t="shared" si="29" ref="H141:L144">+H145</f>
        <v>0</v>
      </c>
      <c r="I141" s="2">
        <f t="shared" si="29"/>
        <v>0</v>
      </c>
      <c r="J141" s="2">
        <f t="shared" si="29"/>
        <v>0</v>
      </c>
      <c r="K141" s="2">
        <f t="shared" si="29"/>
        <v>0</v>
      </c>
      <c r="L141" s="2">
        <f t="shared" si="29"/>
        <v>0</v>
      </c>
    </row>
    <row r="142" spans="1:12" ht="15">
      <c r="A142" s="25"/>
      <c r="B142" s="26"/>
      <c r="C142" s="35"/>
      <c r="D142" s="11" t="s">
        <v>52</v>
      </c>
      <c r="E142" s="8"/>
      <c r="F142" s="2">
        <f>+F146+F150+F154</f>
        <v>0</v>
      </c>
      <c r="G142" s="2">
        <f>+G146</f>
        <v>0</v>
      </c>
      <c r="H142" s="2">
        <f t="shared" si="29"/>
        <v>0</v>
      </c>
      <c r="I142" s="2">
        <f t="shared" si="29"/>
        <v>0</v>
      </c>
      <c r="J142" s="2">
        <f t="shared" si="29"/>
        <v>0</v>
      </c>
      <c r="K142" s="2">
        <f t="shared" si="29"/>
        <v>0</v>
      </c>
      <c r="L142" s="2">
        <f t="shared" si="29"/>
        <v>0</v>
      </c>
    </row>
    <row r="143" spans="1:12" ht="15">
      <c r="A143" s="25"/>
      <c r="B143" s="26"/>
      <c r="C143" s="35"/>
      <c r="D143" s="11" t="s">
        <v>53</v>
      </c>
      <c r="E143" s="8"/>
      <c r="F143" s="2">
        <f>+F147+F151+F155</f>
        <v>0</v>
      </c>
      <c r="G143" s="2">
        <f>+G147+G151+G155</f>
        <v>0</v>
      </c>
      <c r="H143" s="2">
        <f t="shared" si="29"/>
        <v>0</v>
      </c>
      <c r="I143" s="2">
        <f t="shared" si="29"/>
        <v>0</v>
      </c>
      <c r="J143" s="2">
        <f t="shared" si="29"/>
        <v>0</v>
      </c>
      <c r="K143" s="2">
        <f t="shared" si="29"/>
        <v>0</v>
      </c>
      <c r="L143" s="2">
        <f t="shared" si="29"/>
        <v>0</v>
      </c>
    </row>
    <row r="144" spans="1:12" ht="15">
      <c r="A144" s="25"/>
      <c r="B144" s="26"/>
      <c r="C144" s="35"/>
      <c r="D144" s="11" t="s">
        <v>54</v>
      </c>
      <c r="E144" s="8"/>
      <c r="F144" s="2">
        <f>+F148+F152+F156</f>
        <v>13121.2</v>
      </c>
      <c r="G144" s="2">
        <f>+G148+G152+G156</f>
        <v>0</v>
      </c>
      <c r="H144" s="2">
        <f t="shared" si="29"/>
        <v>0</v>
      </c>
      <c r="I144" s="2">
        <f t="shared" si="29"/>
        <v>0</v>
      </c>
      <c r="J144" s="2">
        <f t="shared" si="29"/>
        <v>0</v>
      </c>
      <c r="K144" s="2">
        <f t="shared" si="29"/>
        <v>0</v>
      </c>
      <c r="L144" s="2">
        <f t="shared" si="29"/>
        <v>0</v>
      </c>
    </row>
    <row r="145" spans="1:12" ht="16.5" customHeight="1">
      <c r="A145" s="25">
        <v>29</v>
      </c>
      <c r="B145" s="26" t="s">
        <v>100</v>
      </c>
      <c r="C145" s="35" t="s">
        <v>79</v>
      </c>
      <c r="D145" s="11" t="s">
        <v>47</v>
      </c>
      <c r="E145" s="8"/>
      <c r="F145" s="2">
        <f>+F146+F147+F148</f>
        <v>0</v>
      </c>
      <c r="G145" s="2">
        <f>+G147+G148</f>
        <v>0</v>
      </c>
      <c r="H145" s="2"/>
      <c r="I145" s="2"/>
      <c r="J145" s="2"/>
      <c r="K145" s="2"/>
      <c r="L145" s="2"/>
    </row>
    <row r="146" spans="1:12" ht="15">
      <c r="A146" s="25"/>
      <c r="B146" s="26"/>
      <c r="C146" s="35"/>
      <c r="D146" s="11" t="s">
        <v>52</v>
      </c>
      <c r="E146" s="8"/>
      <c r="F146" s="2"/>
      <c r="G146" s="2"/>
      <c r="H146" s="2"/>
      <c r="I146" s="2"/>
      <c r="J146" s="2"/>
      <c r="K146" s="2"/>
      <c r="L146" s="2"/>
    </row>
    <row r="147" spans="1:12" ht="15">
      <c r="A147" s="25"/>
      <c r="B147" s="26"/>
      <c r="C147" s="35"/>
      <c r="D147" s="11" t="s">
        <v>53</v>
      </c>
      <c r="E147" s="8"/>
      <c r="F147" s="2"/>
      <c r="G147" s="2"/>
      <c r="H147" s="2"/>
      <c r="I147" s="2"/>
      <c r="J147" s="2"/>
      <c r="K147" s="2"/>
      <c r="L147" s="2"/>
    </row>
    <row r="148" spans="1:12" ht="15">
      <c r="A148" s="25"/>
      <c r="B148" s="26"/>
      <c r="C148" s="35"/>
      <c r="D148" s="11" t="s">
        <v>54</v>
      </c>
      <c r="E148" s="8"/>
      <c r="F148" s="2"/>
      <c r="G148" s="2"/>
      <c r="H148" s="2"/>
      <c r="I148" s="2"/>
      <c r="J148" s="2"/>
      <c r="K148" s="2"/>
      <c r="L148" s="2"/>
    </row>
    <row r="149" spans="1:12" ht="16.5" customHeight="1">
      <c r="A149" s="25">
        <v>30</v>
      </c>
      <c r="B149" s="26" t="s">
        <v>101</v>
      </c>
      <c r="C149" s="35" t="s">
        <v>79</v>
      </c>
      <c r="D149" s="11" t="s">
        <v>47</v>
      </c>
      <c r="E149" s="8"/>
      <c r="F149" s="2">
        <f>+F150+F151+F152</f>
        <v>8610.6</v>
      </c>
      <c r="G149" s="2">
        <f>+G152</f>
        <v>0</v>
      </c>
      <c r="H149" s="2"/>
      <c r="I149" s="2"/>
      <c r="J149" s="2"/>
      <c r="K149" s="2"/>
      <c r="L149" s="2"/>
    </row>
    <row r="150" spans="1:12" ht="15">
      <c r="A150" s="25"/>
      <c r="B150" s="26"/>
      <c r="C150" s="35"/>
      <c r="D150" s="11" t="s">
        <v>52</v>
      </c>
      <c r="E150" s="8"/>
      <c r="F150" s="2"/>
      <c r="G150" s="2"/>
      <c r="H150" s="2"/>
      <c r="I150" s="2"/>
      <c r="J150" s="2"/>
      <c r="K150" s="2"/>
      <c r="L150" s="2"/>
    </row>
    <row r="151" spans="1:12" ht="15">
      <c r="A151" s="25"/>
      <c r="B151" s="26"/>
      <c r="C151" s="35"/>
      <c r="D151" s="11" t="s">
        <v>53</v>
      </c>
      <c r="E151" s="8"/>
      <c r="F151" s="2"/>
      <c r="G151" s="2"/>
      <c r="H151" s="2"/>
      <c r="I151" s="2"/>
      <c r="J151" s="2"/>
      <c r="K151" s="2"/>
      <c r="L151" s="2"/>
    </row>
    <row r="152" spans="1:12" ht="15">
      <c r="A152" s="25"/>
      <c r="B152" s="26"/>
      <c r="C152" s="35"/>
      <c r="D152" s="11" t="s">
        <v>54</v>
      </c>
      <c r="E152" s="8"/>
      <c r="F152" s="2">
        <v>8610.6</v>
      </c>
      <c r="G152" s="2"/>
      <c r="H152" s="2"/>
      <c r="I152" s="2"/>
      <c r="J152" s="2"/>
      <c r="K152" s="2"/>
      <c r="L152" s="2"/>
    </row>
    <row r="153" spans="1:12" ht="16.5" customHeight="1">
      <c r="A153" s="25">
        <v>31</v>
      </c>
      <c r="B153" s="26" t="s">
        <v>102</v>
      </c>
      <c r="C153" s="35" t="s">
        <v>79</v>
      </c>
      <c r="D153" s="11" t="s">
        <v>47</v>
      </c>
      <c r="E153" s="8"/>
      <c r="F153" s="2">
        <f>+F154+F155+F156</f>
        <v>4510.6</v>
      </c>
      <c r="G153" s="2">
        <f>+G156</f>
        <v>0</v>
      </c>
      <c r="H153" s="2"/>
      <c r="I153" s="2"/>
      <c r="J153" s="2"/>
      <c r="K153" s="2"/>
      <c r="L153" s="2"/>
    </row>
    <row r="154" spans="1:12" ht="15">
      <c r="A154" s="25"/>
      <c r="B154" s="26"/>
      <c r="C154" s="35"/>
      <c r="D154" s="11" t="s">
        <v>52</v>
      </c>
      <c r="E154" s="8"/>
      <c r="F154" s="2"/>
      <c r="G154" s="2"/>
      <c r="H154" s="2"/>
      <c r="I154" s="2"/>
      <c r="J154" s="2"/>
      <c r="K154" s="2"/>
      <c r="L154" s="2"/>
    </row>
    <row r="155" spans="1:12" ht="15">
      <c r="A155" s="25"/>
      <c r="B155" s="26"/>
      <c r="C155" s="35"/>
      <c r="D155" s="11" t="s">
        <v>53</v>
      </c>
      <c r="E155" s="8"/>
      <c r="F155" s="2"/>
      <c r="G155" s="2"/>
      <c r="H155" s="2"/>
      <c r="I155" s="2"/>
      <c r="J155" s="2"/>
      <c r="K155" s="2"/>
      <c r="L155" s="2"/>
    </row>
    <row r="156" spans="1:12" ht="15">
      <c r="A156" s="25"/>
      <c r="B156" s="26"/>
      <c r="C156" s="35"/>
      <c r="D156" s="11" t="s">
        <v>54</v>
      </c>
      <c r="E156" s="8"/>
      <c r="F156" s="2">
        <v>4510.6</v>
      </c>
      <c r="G156" s="2"/>
      <c r="H156" s="2"/>
      <c r="I156" s="2"/>
      <c r="J156" s="2"/>
      <c r="K156" s="2"/>
      <c r="L156" s="2"/>
    </row>
    <row r="157" spans="1:12" ht="15" customHeight="1">
      <c r="A157" s="25">
        <v>32</v>
      </c>
      <c r="B157" s="26" t="s">
        <v>68</v>
      </c>
      <c r="C157" s="27" t="s">
        <v>67</v>
      </c>
      <c r="D157" s="11" t="s">
        <v>47</v>
      </c>
      <c r="E157" s="8"/>
      <c r="F157" s="2">
        <f aca="true" t="shared" si="30" ref="F157:L157">+F158+F159+F160</f>
        <v>1733.6000000000001</v>
      </c>
      <c r="G157" s="2">
        <f t="shared" si="30"/>
        <v>1733.6000000000001</v>
      </c>
      <c r="H157" s="2">
        <f t="shared" si="30"/>
        <v>1733.6000000000001</v>
      </c>
      <c r="I157" s="2">
        <f t="shared" si="30"/>
        <v>0</v>
      </c>
      <c r="J157" s="2">
        <f t="shared" si="30"/>
        <v>0</v>
      </c>
      <c r="K157" s="2">
        <f t="shared" si="30"/>
        <v>0</v>
      </c>
      <c r="L157" s="2">
        <f t="shared" si="30"/>
        <v>0</v>
      </c>
    </row>
    <row r="158" spans="1:12" ht="15">
      <c r="A158" s="25"/>
      <c r="B158" s="26"/>
      <c r="C158" s="27"/>
      <c r="D158" s="11" t="s">
        <v>52</v>
      </c>
      <c r="E158" s="8"/>
      <c r="F158" s="2"/>
      <c r="G158" s="2"/>
      <c r="H158" s="2"/>
      <c r="I158" s="2"/>
      <c r="J158" s="2"/>
      <c r="K158" s="2"/>
      <c r="L158" s="2"/>
    </row>
    <row r="159" spans="1:12" ht="15">
      <c r="A159" s="25"/>
      <c r="B159" s="26"/>
      <c r="C159" s="27"/>
      <c r="D159" s="11" t="s">
        <v>53</v>
      </c>
      <c r="E159" s="8"/>
      <c r="F159" s="2">
        <v>1620.2</v>
      </c>
      <c r="G159" s="2">
        <v>1620.2</v>
      </c>
      <c r="H159" s="2">
        <v>1620.2</v>
      </c>
      <c r="I159" s="2"/>
      <c r="J159" s="2"/>
      <c r="K159" s="2"/>
      <c r="L159" s="2"/>
    </row>
    <row r="160" spans="1:12" ht="15">
      <c r="A160" s="25"/>
      <c r="B160" s="26"/>
      <c r="C160" s="27"/>
      <c r="D160" s="11" t="s">
        <v>54</v>
      </c>
      <c r="E160" s="8"/>
      <c r="F160" s="2">
        <v>113.4</v>
      </c>
      <c r="G160" s="2">
        <v>113.4</v>
      </c>
      <c r="H160" s="2">
        <v>113.4</v>
      </c>
      <c r="I160" s="2"/>
      <c r="J160" s="2"/>
      <c r="K160" s="2"/>
      <c r="L160" s="2"/>
    </row>
    <row r="161" spans="1:12" ht="15">
      <c r="A161" s="28">
        <v>33</v>
      </c>
      <c r="B161" s="26" t="s">
        <v>33</v>
      </c>
      <c r="C161" s="27" t="s">
        <v>67</v>
      </c>
      <c r="D161" s="11" t="s">
        <v>47</v>
      </c>
      <c r="E161" s="8"/>
      <c r="F161" s="2">
        <f aca="true" t="shared" si="31" ref="F161:L161">+F162+F163+F164</f>
        <v>1320.5</v>
      </c>
      <c r="G161" s="2">
        <f t="shared" si="31"/>
        <v>567.5</v>
      </c>
      <c r="H161" s="2">
        <f t="shared" si="31"/>
        <v>163</v>
      </c>
      <c r="I161" s="2">
        <f t="shared" si="31"/>
        <v>425</v>
      </c>
      <c r="J161" s="2">
        <f t="shared" si="31"/>
        <v>425</v>
      </c>
      <c r="K161" s="2">
        <f t="shared" si="31"/>
        <v>0</v>
      </c>
      <c r="L161" s="2">
        <f t="shared" si="31"/>
        <v>0</v>
      </c>
    </row>
    <row r="162" spans="1:12" ht="15">
      <c r="A162" s="29"/>
      <c r="B162" s="26"/>
      <c r="C162" s="27"/>
      <c r="D162" s="11" t="s">
        <v>52</v>
      </c>
      <c r="E162" s="8"/>
      <c r="F162" s="2"/>
      <c r="G162" s="2"/>
      <c r="H162" s="2"/>
      <c r="I162" s="2"/>
      <c r="J162" s="2"/>
      <c r="K162" s="2"/>
      <c r="L162" s="2"/>
    </row>
    <row r="163" spans="1:12" ht="15">
      <c r="A163" s="29"/>
      <c r="B163" s="26"/>
      <c r="C163" s="27"/>
      <c r="D163" s="11" t="s">
        <v>53</v>
      </c>
      <c r="E163" s="8"/>
      <c r="F163" s="2"/>
      <c r="G163" s="2"/>
      <c r="H163" s="2"/>
      <c r="I163" s="2"/>
      <c r="J163" s="2"/>
      <c r="K163" s="2"/>
      <c r="L163" s="2"/>
    </row>
    <row r="164" spans="1:12" ht="15">
      <c r="A164" s="29"/>
      <c r="B164" s="26"/>
      <c r="C164" s="27"/>
      <c r="D164" s="11" t="s">
        <v>54</v>
      </c>
      <c r="E164" s="8"/>
      <c r="F164" s="2">
        <f aca="true" t="shared" si="32" ref="F164:L164">+F168+F172+F176+F180+F184+F188+F192</f>
        <v>1320.5</v>
      </c>
      <c r="G164" s="2">
        <f t="shared" si="32"/>
        <v>567.5</v>
      </c>
      <c r="H164" s="2">
        <f t="shared" si="32"/>
        <v>163</v>
      </c>
      <c r="I164" s="2">
        <f t="shared" si="32"/>
        <v>425</v>
      </c>
      <c r="J164" s="2">
        <f t="shared" si="32"/>
        <v>425</v>
      </c>
      <c r="K164" s="2">
        <f t="shared" si="32"/>
        <v>0</v>
      </c>
      <c r="L164" s="2">
        <f t="shared" si="32"/>
        <v>0</v>
      </c>
    </row>
    <row r="165" spans="1:12" ht="15">
      <c r="A165" s="28">
        <v>35</v>
      </c>
      <c r="B165" s="30" t="s">
        <v>82</v>
      </c>
      <c r="C165" s="27" t="s">
        <v>67</v>
      </c>
      <c r="D165" s="11" t="s">
        <v>47</v>
      </c>
      <c r="E165" s="8"/>
      <c r="F165" s="2">
        <f>+F166+F167+F168</f>
        <v>1013</v>
      </c>
      <c r="G165" s="2">
        <f>+G168</f>
        <v>0</v>
      </c>
      <c r="H165" s="2"/>
      <c r="I165" s="2"/>
      <c r="J165" s="2"/>
      <c r="K165" s="2"/>
      <c r="L165" s="2"/>
    </row>
    <row r="166" spans="1:12" ht="14.25" customHeight="1">
      <c r="A166" s="29"/>
      <c r="B166" s="31"/>
      <c r="C166" s="27"/>
      <c r="D166" s="11" t="s">
        <v>52</v>
      </c>
      <c r="E166" s="8"/>
      <c r="F166" s="2"/>
      <c r="G166" s="2"/>
      <c r="H166" s="2"/>
      <c r="I166" s="2"/>
      <c r="J166" s="2"/>
      <c r="K166" s="2"/>
      <c r="L166" s="2"/>
    </row>
    <row r="167" spans="1:12" ht="15">
      <c r="A167" s="29"/>
      <c r="B167" s="31"/>
      <c r="C167" s="27"/>
      <c r="D167" s="11" t="s">
        <v>53</v>
      </c>
      <c r="E167" s="8"/>
      <c r="F167" s="2"/>
      <c r="G167" s="2"/>
      <c r="H167" s="2"/>
      <c r="I167" s="2"/>
      <c r="J167" s="2"/>
      <c r="K167" s="2"/>
      <c r="L167" s="2"/>
    </row>
    <row r="168" spans="1:12" ht="15">
      <c r="A168" s="29"/>
      <c r="B168" s="31"/>
      <c r="C168" s="27"/>
      <c r="D168" s="11" t="s">
        <v>54</v>
      </c>
      <c r="E168" s="8"/>
      <c r="F168" s="2">
        <v>1013</v>
      </c>
      <c r="G168" s="2"/>
      <c r="H168" s="2"/>
      <c r="I168" s="2"/>
      <c r="J168" s="2"/>
      <c r="K168" s="2"/>
      <c r="L168" s="2"/>
    </row>
    <row r="169" spans="1:12" ht="15" customHeight="1">
      <c r="A169" s="28">
        <v>36</v>
      </c>
      <c r="B169" s="30" t="s">
        <v>0</v>
      </c>
      <c r="C169" s="33" t="s">
        <v>67</v>
      </c>
      <c r="D169" s="11" t="s">
        <v>47</v>
      </c>
      <c r="E169" s="8"/>
      <c r="F169" s="2">
        <f>+F170+F171+F172</f>
        <v>152</v>
      </c>
      <c r="G169" s="2">
        <f>+G172</f>
        <v>152</v>
      </c>
      <c r="H169" s="2">
        <f>+H172</f>
        <v>152</v>
      </c>
      <c r="I169" s="2">
        <v>144</v>
      </c>
      <c r="J169" s="2">
        <v>144</v>
      </c>
      <c r="K169" s="2"/>
      <c r="L169" s="2"/>
    </row>
    <row r="170" spans="1:12" ht="15">
      <c r="A170" s="29"/>
      <c r="B170" s="31"/>
      <c r="C170" s="34"/>
      <c r="D170" s="11" t="s">
        <v>52</v>
      </c>
      <c r="E170" s="8"/>
      <c r="F170" s="2"/>
      <c r="G170" s="2"/>
      <c r="H170" s="2"/>
      <c r="I170" s="2"/>
      <c r="J170" s="2"/>
      <c r="K170" s="2"/>
      <c r="L170" s="2"/>
    </row>
    <row r="171" spans="1:12" ht="15">
      <c r="A171" s="29"/>
      <c r="B171" s="31"/>
      <c r="C171" s="34"/>
      <c r="D171" s="11" t="s">
        <v>53</v>
      </c>
      <c r="E171" s="8"/>
      <c r="F171" s="2"/>
      <c r="G171" s="2"/>
      <c r="H171" s="2"/>
      <c r="I171" s="2"/>
      <c r="J171" s="2"/>
      <c r="K171" s="2"/>
      <c r="L171" s="2"/>
    </row>
    <row r="172" spans="1:12" ht="18.75" customHeight="1">
      <c r="A172" s="29"/>
      <c r="B172" s="31"/>
      <c r="C172" s="34"/>
      <c r="D172" s="11" t="s">
        <v>54</v>
      </c>
      <c r="E172" s="8"/>
      <c r="F172" s="2">
        <v>152</v>
      </c>
      <c r="G172" s="2">
        <v>152</v>
      </c>
      <c r="H172" s="2">
        <v>152</v>
      </c>
      <c r="I172" s="2">
        <v>144</v>
      </c>
      <c r="J172" s="2">
        <v>144</v>
      </c>
      <c r="K172" s="2"/>
      <c r="L172" s="2"/>
    </row>
    <row r="173" spans="1:12" ht="21.75" customHeight="1">
      <c r="A173" s="28">
        <v>37</v>
      </c>
      <c r="B173" s="30" t="s">
        <v>1</v>
      </c>
      <c r="C173" s="27" t="s">
        <v>67</v>
      </c>
      <c r="D173" s="11" t="s">
        <v>47</v>
      </c>
      <c r="E173" s="8"/>
      <c r="F173" s="2"/>
      <c r="G173" s="2">
        <f>+G174+G175+G176</f>
        <v>260</v>
      </c>
      <c r="H173" s="2">
        <f>+H174+H175+H176</f>
        <v>0</v>
      </c>
      <c r="I173" s="2">
        <f>+I174+I175+I176</f>
        <v>260</v>
      </c>
      <c r="J173" s="2">
        <f>+J174+J175+J176</f>
        <v>260</v>
      </c>
      <c r="K173" s="2"/>
      <c r="L173" s="2"/>
    </row>
    <row r="174" spans="1:12" ht="21.75" customHeight="1">
      <c r="A174" s="29"/>
      <c r="B174" s="31"/>
      <c r="C174" s="27"/>
      <c r="D174" s="11" t="s">
        <v>52</v>
      </c>
      <c r="E174" s="8"/>
      <c r="F174" s="2"/>
      <c r="G174" s="2"/>
      <c r="H174" s="2"/>
      <c r="I174" s="2"/>
      <c r="J174" s="2"/>
      <c r="K174" s="2"/>
      <c r="L174" s="2"/>
    </row>
    <row r="175" spans="1:12" ht="21.75" customHeight="1">
      <c r="A175" s="29"/>
      <c r="B175" s="31"/>
      <c r="C175" s="27"/>
      <c r="D175" s="11" t="s">
        <v>53</v>
      </c>
      <c r="E175" s="8"/>
      <c r="F175" s="2"/>
      <c r="G175" s="2"/>
      <c r="H175" s="2"/>
      <c r="I175" s="2"/>
      <c r="J175" s="2"/>
      <c r="K175" s="2"/>
      <c r="L175" s="2"/>
    </row>
    <row r="176" spans="1:12" ht="21.75" customHeight="1">
      <c r="A176" s="29"/>
      <c r="B176" s="31"/>
      <c r="C176" s="27"/>
      <c r="D176" s="11" t="s">
        <v>54</v>
      </c>
      <c r="E176" s="8"/>
      <c r="F176" s="2"/>
      <c r="G176" s="2">
        <v>260</v>
      </c>
      <c r="H176" s="2"/>
      <c r="I176" s="2">
        <v>260</v>
      </c>
      <c r="J176" s="2">
        <v>260</v>
      </c>
      <c r="K176" s="2"/>
      <c r="L176" s="2"/>
    </row>
    <row r="177" spans="1:12" ht="21.75" customHeight="1">
      <c r="A177" s="28">
        <v>38</v>
      </c>
      <c r="B177" s="30" t="s">
        <v>2</v>
      </c>
      <c r="C177" s="27" t="s">
        <v>67</v>
      </c>
      <c r="D177" s="11" t="s">
        <v>47</v>
      </c>
      <c r="E177" s="8"/>
      <c r="F177" s="2"/>
      <c r="G177" s="2">
        <f>+G178+G179+G180</f>
        <v>0</v>
      </c>
      <c r="H177" s="2"/>
      <c r="I177" s="2"/>
      <c r="J177" s="2"/>
      <c r="K177" s="2"/>
      <c r="L177" s="2"/>
    </row>
    <row r="178" spans="1:12" ht="21.75" customHeight="1">
      <c r="A178" s="29"/>
      <c r="B178" s="31"/>
      <c r="C178" s="27"/>
      <c r="D178" s="11" t="s">
        <v>52</v>
      </c>
      <c r="E178" s="8"/>
      <c r="F178" s="2"/>
      <c r="G178" s="2"/>
      <c r="H178" s="2"/>
      <c r="I178" s="2"/>
      <c r="J178" s="2"/>
      <c r="K178" s="2"/>
      <c r="L178" s="2"/>
    </row>
    <row r="179" spans="1:12" ht="21.75" customHeight="1">
      <c r="A179" s="29"/>
      <c r="B179" s="31"/>
      <c r="C179" s="27"/>
      <c r="D179" s="11" t="s">
        <v>53</v>
      </c>
      <c r="E179" s="8"/>
      <c r="F179" s="2"/>
      <c r="G179" s="2"/>
      <c r="H179" s="2"/>
      <c r="I179" s="2"/>
      <c r="J179" s="2"/>
      <c r="K179" s="2"/>
      <c r="L179" s="2"/>
    </row>
    <row r="180" spans="1:12" ht="21.75" customHeight="1">
      <c r="A180" s="29"/>
      <c r="B180" s="31"/>
      <c r="C180" s="27"/>
      <c r="D180" s="11" t="s">
        <v>54</v>
      </c>
      <c r="E180" s="8"/>
      <c r="F180" s="2"/>
      <c r="G180" s="2"/>
      <c r="H180" s="2"/>
      <c r="I180" s="2"/>
      <c r="J180" s="2"/>
      <c r="K180" s="2"/>
      <c r="L180" s="2"/>
    </row>
    <row r="181" spans="1:12" ht="21.75" customHeight="1">
      <c r="A181" s="28">
        <v>39</v>
      </c>
      <c r="B181" s="30" t="s">
        <v>3</v>
      </c>
      <c r="C181" s="27" t="s">
        <v>67</v>
      </c>
      <c r="D181" s="11" t="s">
        <v>47</v>
      </c>
      <c r="E181" s="8"/>
      <c r="F181" s="2">
        <f aca="true" t="shared" si="33" ref="F181:L181">+F182+F183+F184</f>
        <v>0</v>
      </c>
      <c r="G181" s="2">
        <f t="shared" si="33"/>
        <v>0</v>
      </c>
      <c r="H181" s="2">
        <f t="shared" si="33"/>
        <v>0</v>
      </c>
      <c r="I181" s="2">
        <f t="shared" si="33"/>
        <v>10</v>
      </c>
      <c r="J181" s="2">
        <f t="shared" si="33"/>
        <v>10</v>
      </c>
      <c r="K181" s="2">
        <f t="shared" si="33"/>
        <v>0</v>
      </c>
      <c r="L181" s="2">
        <f t="shared" si="33"/>
        <v>0</v>
      </c>
    </row>
    <row r="182" spans="1:12" ht="21.75" customHeight="1">
      <c r="A182" s="29"/>
      <c r="B182" s="31"/>
      <c r="C182" s="27"/>
      <c r="D182" s="11" t="s">
        <v>52</v>
      </c>
      <c r="E182" s="8"/>
      <c r="F182" s="2"/>
      <c r="G182" s="2"/>
      <c r="H182" s="2"/>
      <c r="I182" s="2"/>
      <c r="J182" s="2"/>
      <c r="K182" s="2"/>
      <c r="L182" s="2"/>
    </row>
    <row r="183" spans="1:12" ht="21.75" customHeight="1">
      <c r="A183" s="29"/>
      <c r="B183" s="31"/>
      <c r="C183" s="27"/>
      <c r="D183" s="11" t="s">
        <v>53</v>
      </c>
      <c r="E183" s="8"/>
      <c r="F183" s="2"/>
      <c r="G183" s="2"/>
      <c r="H183" s="2"/>
      <c r="I183" s="2"/>
      <c r="J183" s="2"/>
      <c r="K183" s="2"/>
      <c r="L183" s="2"/>
    </row>
    <row r="184" spans="1:12" ht="21.75" customHeight="1">
      <c r="A184" s="29"/>
      <c r="B184" s="31"/>
      <c r="C184" s="27"/>
      <c r="D184" s="11" t="s">
        <v>54</v>
      </c>
      <c r="E184" s="8"/>
      <c r="F184" s="2"/>
      <c r="G184" s="2"/>
      <c r="H184" s="2"/>
      <c r="I184" s="2">
        <v>10</v>
      </c>
      <c r="J184" s="2">
        <v>10</v>
      </c>
      <c r="K184" s="2"/>
      <c r="L184" s="2"/>
    </row>
    <row r="185" spans="1:12" ht="21.75" customHeight="1">
      <c r="A185" s="28">
        <v>40</v>
      </c>
      <c r="B185" s="30" t="s">
        <v>4</v>
      </c>
      <c r="C185" s="27" t="s">
        <v>67</v>
      </c>
      <c r="D185" s="11" t="s">
        <v>47</v>
      </c>
      <c r="E185" s="8"/>
      <c r="F185" s="2">
        <f>+F186+F187+F188</f>
        <v>144.5</v>
      </c>
      <c r="G185" s="2">
        <f aca="true" t="shared" si="34" ref="G185:L185">+G186+G187+G188</f>
        <v>144.5</v>
      </c>
      <c r="H185" s="2">
        <f t="shared" si="34"/>
        <v>0</v>
      </c>
      <c r="I185" s="2">
        <f t="shared" si="34"/>
        <v>0</v>
      </c>
      <c r="J185" s="2">
        <f t="shared" si="34"/>
        <v>0</v>
      </c>
      <c r="K185" s="2">
        <f t="shared" si="34"/>
        <v>0</v>
      </c>
      <c r="L185" s="2">
        <f t="shared" si="34"/>
        <v>0</v>
      </c>
    </row>
    <row r="186" spans="1:12" ht="21.75" customHeight="1">
      <c r="A186" s="29"/>
      <c r="B186" s="31"/>
      <c r="C186" s="27"/>
      <c r="D186" s="11" t="s">
        <v>52</v>
      </c>
      <c r="E186" s="8"/>
      <c r="F186" s="2"/>
      <c r="G186" s="2"/>
      <c r="H186" s="2"/>
      <c r="I186" s="2"/>
      <c r="J186" s="2"/>
      <c r="K186" s="2"/>
      <c r="L186" s="2"/>
    </row>
    <row r="187" spans="1:12" ht="21.75" customHeight="1">
      <c r="A187" s="29"/>
      <c r="B187" s="31"/>
      <c r="C187" s="27"/>
      <c r="D187" s="11" t="s">
        <v>53</v>
      </c>
      <c r="E187" s="8"/>
      <c r="F187" s="2"/>
      <c r="G187" s="2"/>
      <c r="H187" s="2"/>
      <c r="I187" s="2"/>
      <c r="J187" s="2"/>
      <c r="K187" s="2"/>
      <c r="L187" s="2"/>
    </row>
    <row r="188" spans="1:12" ht="21.75" customHeight="1">
      <c r="A188" s="29"/>
      <c r="B188" s="31"/>
      <c r="C188" s="27"/>
      <c r="D188" s="11" t="s">
        <v>54</v>
      </c>
      <c r="E188" s="8"/>
      <c r="F188" s="2">
        <v>144.5</v>
      </c>
      <c r="G188" s="2">
        <v>144.5</v>
      </c>
      <c r="H188" s="2"/>
      <c r="I188" s="2"/>
      <c r="J188" s="2"/>
      <c r="K188" s="2"/>
      <c r="L188" s="2"/>
    </row>
    <row r="189" spans="1:12" ht="21.75" customHeight="1">
      <c r="A189" s="28">
        <v>41</v>
      </c>
      <c r="B189" s="30" t="s">
        <v>5</v>
      </c>
      <c r="C189" s="27" t="s">
        <v>67</v>
      </c>
      <c r="D189" s="11" t="s">
        <v>47</v>
      </c>
      <c r="E189" s="8"/>
      <c r="F189" s="2">
        <f>+F190+F191+F192</f>
        <v>11</v>
      </c>
      <c r="G189" s="2">
        <f aca="true" t="shared" si="35" ref="G189:L189">+G190+G191+G192</f>
        <v>11</v>
      </c>
      <c r="H189" s="2">
        <f t="shared" si="35"/>
        <v>11</v>
      </c>
      <c r="I189" s="2">
        <f t="shared" si="35"/>
        <v>11</v>
      </c>
      <c r="J189" s="2">
        <f t="shared" si="35"/>
        <v>11</v>
      </c>
      <c r="K189" s="2">
        <f t="shared" si="35"/>
        <v>0</v>
      </c>
      <c r="L189" s="2">
        <f t="shared" si="35"/>
        <v>0</v>
      </c>
    </row>
    <row r="190" spans="1:12" ht="21.75" customHeight="1">
      <c r="A190" s="29"/>
      <c r="B190" s="31"/>
      <c r="C190" s="27"/>
      <c r="D190" s="11" t="s">
        <v>52</v>
      </c>
      <c r="E190" s="8"/>
      <c r="F190" s="2"/>
      <c r="G190" s="2"/>
      <c r="H190" s="2"/>
      <c r="I190" s="2"/>
      <c r="J190" s="2"/>
      <c r="K190" s="2"/>
      <c r="L190" s="2"/>
    </row>
    <row r="191" spans="1:12" ht="21.75" customHeight="1">
      <c r="A191" s="29"/>
      <c r="B191" s="31"/>
      <c r="C191" s="27"/>
      <c r="D191" s="11" t="s">
        <v>53</v>
      </c>
      <c r="E191" s="8"/>
      <c r="F191" s="2"/>
      <c r="G191" s="2"/>
      <c r="H191" s="2"/>
      <c r="I191" s="2"/>
      <c r="J191" s="2"/>
      <c r="K191" s="2"/>
      <c r="L191" s="2"/>
    </row>
    <row r="192" spans="1:12" ht="21.75" customHeight="1">
      <c r="A192" s="29"/>
      <c r="B192" s="31"/>
      <c r="C192" s="27"/>
      <c r="D192" s="11" t="s">
        <v>54</v>
      </c>
      <c r="E192" s="8"/>
      <c r="F192" s="2">
        <v>11</v>
      </c>
      <c r="G192" s="2">
        <v>11</v>
      </c>
      <c r="H192" s="2">
        <v>11</v>
      </c>
      <c r="I192" s="2">
        <v>11</v>
      </c>
      <c r="J192" s="2">
        <v>11</v>
      </c>
      <c r="K192" s="2"/>
      <c r="L192" s="2"/>
    </row>
    <row r="193" spans="1:12" ht="15">
      <c r="A193" s="28">
        <v>42</v>
      </c>
      <c r="B193" s="26" t="s">
        <v>32</v>
      </c>
      <c r="C193" s="27" t="s">
        <v>67</v>
      </c>
      <c r="D193" s="11" t="s">
        <v>47</v>
      </c>
      <c r="E193" s="8"/>
      <c r="F193" s="2">
        <f aca="true" t="shared" si="36" ref="F193:L193">+F194+F195+F196</f>
        <v>537.4</v>
      </c>
      <c r="G193" s="2">
        <f t="shared" si="36"/>
        <v>1187</v>
      </c>
      <c r="H193" s="2">
        <f t="shared" si="36"/>
        <v>1400</v>
      </c>
      <c r="I193" s="2">
        <f t="shared" si="36"/>
        <v>1471.7000000000003</v>
      </c>
      <c r="J193" s="2">
        <f t="shared" si="36"/>
        <v>1471.7000000000003</v>
      </c>
      <c r="K193" s="2">
        <f t="shared" si="36"/>
        <v>0</v>
      </c>
      <c r="L193" s="2">
        <f t="shared" si="36"/>
        <v>0</v>
      </c>
    </row>
    <row r="194" spans="1:12" ht="15">
      <c r="A194" s="29"/>
      <c r="B194" s="26"/>
      <c r="C194" s="27"/>
      <c r="D194" s="11" t="s">
        <v>52</v>
      </c>
      <c r="E194" s="8"/>
      <c r="F194" s="2"/>
      <c r="G194" s="2"/>
      <c r="H194" s="2"/>
      <c r="I194" s="2"/>
      <c r="J194" s="2"/>
      <c r="K194" s="2"/>
      <c r="L194" s="2"/>
    </row>
    <row r="195" spans="1:12" ht="15">
      <c r="A195" s="29"/>
      <c r="B195" s="26"/>
      <c r="C195" s="27"/>
      <c r="D195" s="11" t="s">
        <v>53</v>
      </c>
      <c r="E195" s="8"/>
      <c r="F195" s="2">
        <f aca="true" t="shared" si="37" ref="F195:H196">+F199+F203+F207+F211+F215+F219+F223+F227+F231+F235</f>
        <v>0</v>
      </c>
      <c r="G195" s="2">
        <f t="shared" si="37"/>
        <v>417.7</v>
      </c>
      <c r="H195" s="2">
        <f t="shared" si="37"/>
        <v>630.8</v>
      </c>
      <c r="I195" s="2"/>
      <c r="J195" s="2"/>
      <c r="K195" s="2"/>
      <c r="L195" s="2"/>
    </row>
    <row r="196" spans="1:12" ht="15">
      <c r="A196" s="29"/>
      <c r="B196" s="26"/>
      <c r="C196" s="27"/>
      <c r="D196" s="11" t="s">
        <v>54</v>
      </c>
      <c r="E196" s="8"/>
      <c r="F196" s="2">
        <f t="shared" si="37"/>
        <v>537.4</v>
      </c>
      <c r="G196" s="2">
        <f t="shared" si="37"/>
        <v>769.3000000000001</v>
      </c>
      <c r="H196" s="2">
        <f t="shared" si="37"/>
        <v>769.2</v>
      </c>
      <c r="I196" s="2">
        <f>+I200+I204+I208+I212+I216+I220+I224+I228+I232</f>
        <v>1471.7000000000003</v>
      </c>
      <c r="J196" s="2">
        <f>+J200+J204+J208+J212+J216+J220+J224+J228+J232</f>
        <v>1471.7000000000003</v>
      </c>
      <c r="K196" s="2">
        <f>+K200+K204+K208+K212+K216+K220+K224+K228+K232</f>
        <v>0</v>
      </c>
      <c r="L196" s="2">
        <f>+L200+L204+L208+L212+L216+L220+L224+L228+L232</f>
        <v>0</v>
      </c>
    </row>
    <row r="197" spans="1:12" ht="21.75" customHeight="1">
      <c r="A197" s="28">
        <v>43</v>
      </c>
      <c r="B197" s="30" t="s">
        <v>6</v>
      </c>
      <c r="C197" s="27" t="s">
        <v>67</v>
      </c>
      <c r="D197" s="11" t="s">
        <v>47</v>
      </c>
      <c r="E197" s="8"/>
      <c r="F197" s="2">
        <f>+F198+F199+F200</f>
        <v>3.5</v>
      </c>
      <c r="G197" s="2">
        <f aca="true" t="shared" si="38" ref="G197:L197">+G198+G199+G200</f>
        <v>3.5</v>
      </c>
      <c r="H197" s="2">
        <f t="shared" si="38"/>
        <v>3.5</v>
      </c>
      <c r="I197" s="2">
        <f t="shared" si="38"/>
        <v>3.5</v>
      </c>
      <c r="J197" s="2">
        <f t="shared" si="38"/>
        <v>3.5</v>
      </c>
      <c r="K197" s="2">
        <f t="shared" si="38"/>
        <v>0</v>
      </c>
      <c r="L197" s="2">
        <f t="shared" si="38"/>
        <v>0</v>
      </c>
    </row>
    <row r="198" spans="1:12" ht="21.75" customHeight="1">
      <c r="A198" s="29"/>
      <c r="B198" s="31"/>
      <c r="C198" s="27"/>
      <c r="D198" s="11" t="s">
        <v>52</v>
      </c>
      <c r="E198" s="8"/>
      <c r="F198" s="2"/>
      <c r="G198" s="2"/>
      <c r="H198" s="2"/>
      <c r="I198" s="2"/>
      <c r="J198" s="2"/>
      <c r="K198" s="2"/>
      <c r="L198" s="2"/>
    </row>
    <row r="199" spans="1:12" ht="21.75" customHeight="1">
      <c r="A199" s="29"/>
      <c r="B199" s="31"/>
      <c r="C199" s="27"/>
      <c r="D199" s="11" t="s">
        <v>53</v>
      </c>
      <c r="E199" s="8"/>
      <c r="F199" s="2"/>
      <c r="G199" s="2"/>
      <c r="H199" s="2"/>
      <c r="I199" s="2"/>
      <c r="J199" s="2"/>
      <c r="K199" s="2"/>
      <c r="L199" s="2"/>
    </row>
    <row r="200" spans="1:12" ht="21.75" customHeight="1">
      <c r="A200" s="29"/>
      <c r="B200" s="31"/>
      <c r="C200" s="27"/>
      <c r="D200" s="11" t="s">
        <v>54</v>
      </c>
      <c r="E200" s="8"/>
      <c r="F200" s="2">
        <v>3.5</v>
      </c>
      <c r="G200" s="2">
        <v>3.5</v>
      </c>
      <c r="H200" s="2">
        <v>3.5</v>
      </c>
      <c r="I200" s="2">
        <v>3.5</v>
      </c>
      <c r="J200" s="2">
        <v>3.5</v>
      </c>
      <c r="K200" s="2"/>
      <c r="L200" s="2"/>
    </row>
    <row r="201" spans="1:12" ht="21.75" customHeight="1">
      <c r="A201" s="28">
        <v>44</v>
      </c>
      <c r="B201" s="30" t="s">
        <v>7</v>
      </c>
      <c r="C201" s="27" t="s">
        <v>67</v>
      </c>
      <c r="D201" s="11" t="s">
        <v>47</v>
      </c>
      <c r="E201" s="8"/>
      <c r="F201" s="2">
        <f>+F202+F203+F204</f>
        <v>0</v>
      </c>
      <c r="G201" s="2">
        <f aca="true" t="shared" si="39" ref="G201:L201">+G202+G203+G204</f>
        <v>0</v>
      </c>
      <c r="H201" s="2">
        <f t="shared" si="39"/>
        <v>0</v>
      </c>
      <c r="I201" s="2">
        <f t="shared" si="39"/>
        <v>0</v>
      </c>
      <c r="J201" s="2">
        <f t="shared" si="39"/>
        <v>0</v>
      </c>
      <c r="K201" s="2">
        <f t="shared" si="39"/>
        <v>0</v>
      </c>
      <c r="L201" s="2">
        <f t="shared" si="39"/>
        <v>0</v>
      </c>
    </row>
    <row r="202" spans="1:12" ht="21.75" customHeight="1">
      <c r="A202" s="29"/>
      <c r="B202" s="31"/>
      <c r="C202" s="27"/>
      <c r="D202" s="11" t="s">
        <v>52</v>
      </c>
      <c r="E202" s="8"/>
      <c r="F202" s="2"/>
      <c r="G202" s="2"/>
      <c r="H202" s="2"/>
      <c r="I202" s="2"/>
      <c r="J202" s="2"/>
      <c r="K202" s="2"/>
      <c r="L202" s="2"/>
    </row>
    <row r="203" spans="1:12" ht="21.75" customHeight="1">
      <c r="A203" s="29"/>
      <c r="B203" s="31"/>
      <c r="C203" s="27"/>
      <c r="D203" s="11" t="s">
        <v>53</v>
      </c>
      <c r="E203" s="8"/>
      <c r="F203" s="2"/>
      <c r="G203" s="2"/>
      <c r="H203" s="2"/>
      <c r="I203" s="2"/>
      <c r="J203" s="2"/>
      <c r="K203" s="2"/>
      <c r="L203" s="2"/>
    </row>
    <row r="204" spans="1:12" ht="40.5" customHeight="1">
      <c r="A204" s="29"/>
      <c r="B204" s="31"/>
      <c r="C204" s="27"/>
      <c r="D204" s="11" t="s">
        <v>54</v>
      </c>
      <c r="E204" s="8"/>
      <c r="F204" s="2"/>
      <c r="G204" s="2"/>
      <c r="H204" s="2"/>
      <c r="I204" s="2"/>
      <c r="J204" s="2"/>
      <c r="K204" s="2"/>
      <c r="L204" s="2"/>
    </row>
    <row r="205" spans="1:12" ht="21.75" customHeight="1">
      <c r="A205" s="28">
        <v>45</v>
      </c>
      <c r="B205" s="30" t="s">
        <v>8</v>
      </c>
      <c r="C205" s="27" t="s">
        <v>67</v>
      </c>
      <c r="D205" s="11" t="s">
        <v>47</v>
      </c>
      <c r="E205" s="8"/>
      <c r="F205" s="2">
        <f>+F206+F207+F208</f>
        <v>6.7</v>
      </c>
      <c r="G205" s="2">
        <f aca="true" t="shared" si="40" ref="G205:L205">+G206+G207+G208</f>
        <v>6.7</v>
      </c>
      <c r="H205" s="2">
        <f t="shared" si="40"/>
        <v>6.7</v>
      </c>
      <c r="I205" s="2">
        <f t="shared" si="40"/>
        <v>6.7</v>
      </c>
      <c r="J205" s="2">
        <f t="shared" si="40"/>
        <v>6.7</v>
      </c>
      <c r="K205" s="2">
        <f t="shared" si="40"/>
        <v>0</v>
      </c>
      <c r="L205" s="2">
        <f t="shared" si="40"/>
        <v>0</v>
      </c>
    </row>
    <row r="206" spans="1:12" ht="21.75" customHeight="1">
      <c r="A206" s="29"/>
      <c r="B206" s="31"/>
      <c r="C206" s="27"/>
      <c r="D206" s="11" t="s">
        <v>52</v>
      </c>
      <c r="E206" s="8"/>
      <c r="F206" s="2"/>
      <c r="G206" s="2"/>
      <c r="H206" s="2"/>
      <c r="I206" s="2"/>
      <c r="J206" s="2"/>
      <c r="K206" s="2"/>
      <c r="L206" s="2"/>
    </row>
    <row r="207" spans="1:12" ht="21.75" customHeight="1">
      <c r="A207" s="29"/>
      <c r="B207" s="31"/>
      <c r="C207" s="27"/>
      <c r="D207" s="11" t="s">
        <v>53</v>
      </c>
      <c r="E207" s="8"/>
      <c r="F207" s="2"/>
      <c r="G207" s="2"/>
      <c r="H207" s="2"/>
      <c r="I207" s="2"/>
      <c r="J207" s="2"/>
      <c r="K207" s="2"/>
      <c r="L207" s="2"/>
    </row>
    <row r="208" spans="1:12" ht="21.75" customHeight="1">
      <c r="A208" s="29"/>
      <c r="B208" s="31"/>
      <c r="C208" s="27"/>
      <c r="D208" s="11" t="s">
        <v>54</v>
      </c>
      <c r="E208" s="8"/>
      <c r="F208" s="2">
        <v>6.7</v>
      </c>
      <c r="G208" s="2">
        <v>6.7</v>
      </c>
      <c r="H208" s="2">
        <v>6.7</v>
      </c>
      <c r="I208" s="2">
        <v>6.7</v>
      </c>
      <c r="J208" s="2">
        <v>6.7</v>
      </c>
      <c r="K208" s="2"/>
      <c r="L208" s="2"/>
    </row>
    <row r="209" spans="1:12" ht="21.75" customHeight="1">
      <c r="A209" s="28">
        <v>46</v>
      </c>
      <c r="B209" s="30" t="s">
        <v>9</v>
      </c>
      <c r="C209" s="27" t="s">
        <v>67</v>
      </c>
      <c r="D209" s="11" t="s">
        <v>47</v>
      </c>
      <c r="E209" s="8"/>
      <c r="F209" s="2">
        <f>+F210+F211+F212</f>
        <v>356</v>
      </c>
      <c r="G209" s="2">
        <f aca="true" t="shared" si="41" ref="G209:L209">+G210+G211+G212</f>
        <v>712</v>
      </c>
      <c r="H209" s="2">
        <f t="shared" si="41"/>
        <v>712</v>
      </c>
      <c r="I209" s="2">
        <f t="shared" si="41"/>
        <v>1081.4</v>
      </c>
      <c r="J209" s="2">
        <f t="shared" si="41"/>
        <v>1081.4</v>
      </c>
      <c r="K209" s="2">
        <f t="shared" si="41"/>
        <v>0</v>
      </c>
      <c r="L209" s="2">
        <f t="shared" si="41"/>
        <v>0</v>
      </c>
    </row>
    <row r="210" spans="1:12" ht="21.75" customHeight="1">
      <c r="A210" s="29"/>
      <c r="B210" s="31"/>
      <c r="C210" s="27"/>
      <c r="D210" s="11" t="s">
        <v>52</v>
      </c>
      <c r="E210" s="8"/>
      <c r="F210" s="2"/>
      <c r="G210" s="2"/>
      <c r="H210" s="2"/>
      <c r="I210" s="2"/>
      <c r="J210" s="2"/>
      <c r="K210" s="2"/>
      <c r="L210" s="2"/>
    </row>
    <row r="211" spans="1:12" ht="21.75" customHeight="1">
      <c r="A211" s="29"/>
      <c r="B211" s="31"/>
      <c r="C211" s="27"/>
      <c r="D211" s="11" t="s">
        <v>53</v>
      </c>
      <c r="E211" s="8"/>
      <c r="F211" s="2"/>
      <c r="G211" s="2"/>
      <c r="H211" s="2"/>
      <c r="I211" s="2"/>
      <c r="J211" s="2"/>
      <c r="K211" s="2"/>
      <c r="L211" s="2"/>
    </row>
    <row r="212" spans="1:12" ht="21.75" customHeight="1">
      <c r="A212" s="29"/>
      <c r="B212" s="31"/>
      <c r="C212" s="27"/>
      <c r="D212" s="11" t="s">
        <v>54</v>
      </c>
      <c r="E212" s="8"/>
      <c r="F212" s="2">
        <v>356</v>
      </c>
      <c r="G212" s="2">
        <v>712</v>
      </c>
      <c r="H212" s="2">
        <v>712</v>
      </c>
      <c r="I212" s="2">
        <v>1081.4</v>
      </c>
      <c r="J212" s="2">
        <v>1081.4</v>
      </c>
      <c r="K212" s="2"/>
      <c r="L212" s="2"/>
    </row>
    <row r="213" spans="1:12" ht="21.75" customHeight="1">
      <c r="A213" s="28">
        <v>47</v>
      </c>
      <c r="B213" s="30" t="s">
        <v>10</v>
      </c>
      <c r="C213" s="27" t="s">
        <v>67</v>
      </c>
      <c r="D213" s="11" t="s">
        <v>47</v>
      </c>
      <c r="E213" s="8"/>
      <c r="F213" s="2">
        <f>+F214+F215+F216</f>
        <v>0</v>
      </c>
      <c r="G213" s="2">
        <f aca="true" t="shared" si="42" ref="G213:L213">+G214+G215+G216</f>
        <v>0</v>
      </c>
      <c r="H213" s="2">
        <f t="shared" si="42"/>
        <v>0</v>
      </c>
      <c r="I213" s="2">
        <f t="shared" si="42"/>
        <v>45</v>
      </c>
      <c r="J213" s="2">
        <f t="shared" si="42"/>
        <v>45</v>
      </c>
      <c r="K213" s="2">
        <f t="shared" si="42"/>
        <v>0</v>
      </c>
      <c r="L213" s="2">
        <f t="shared" si="42"/>
        <v>0</v>
      </c>
    </row>
    <row r="214" spans="1:12" ht="21.75" customHeight="1">
      <c r="A214" s="29"/>
      <c r="B214" s="31"/>
      <c r="C214" s="27"/>
      <c r="D214" s="11" t="s">
        <v>52</v>
      </c>
      <c r="E214" s="8"/>
      <c r="F214" s="2"/>
      <c r="G214" s="2"/>
      <c r="H214" s="2"/>
      <c r="I214" s="2"/>
      <c r="J214" s="2"/>
      <c r="K214" s="2"/>
      <c r="L214" s="2"/>
    </row>
    <row r="215" spans="1:12" ht="21.75" customHeight="1">
      <c r="A215" s="29"/>
      <c r="B215" s="31"/>
      <c r="C215" s="27"/>
      <c r="D215" s="11" t="s">
        <v>53</v>
      </c>
      <c r="E215" s="8"/>
      <c r="F215" s="2"/>
      <c r="G215" s="2"/>
      <c r="H215" s="2"/>
      <c r="I215" s="2"/>
      <c r="J215" s="2"/>
      <c r="K215" s="2"/>
      <c r="L215" s="2"/>
    </row>
    <row r="216" spans="1:12" ht="21.75" customHeight="1">
      <c r="A216" s="29"/>
      <c r="B216" s="31"/>
      <c r="C216" s="27"/>
      <c r="D216" s="11" t="s">
        <v>54</v>
      </c>
      <c r="E216" s="8"/>
      <c r="F216" s="2"/>
      <c r="G216" s="2"/>
      <c r="H216" s="2"/>
      <c r="I216" s="2">
        <v>45</v>
      </c>
      <c r="J216" s="2">
        <v>45</v>
      </c>
      <c r="K216" s="2"/>
      <c r="L216" s="2"/>
    </row>
    <row r="217" spans="1:12" ht="21.75" customHeight="1">
      <c r="A217" s="28">
        <v>48</v>
      </c>
      <c r="B217" s="30" t="s">
        <v>132</v>
      </c>
      <c r="C217" s="27" t="s">
        <v>67</v>
      </c>
      <c r="D217" s="11" t="s">
        <v>47</v>
      </c>
      <c r="E217" s="8"/>
      <c r="F217" s="2">
        <f>+F218+F219+F220</f>
        <v>0</v>
      </c>
      <c r="G217" s="2">
        <f aca="true" t="shared" si="43" ref="G217:L217">+G218+G219+G220</f>
        <v>0</v>
      </c>
      <c r="H217" s="2">
        <f t="shared" si="43"/>
        <v>0</v>
      </c>
      <c r="I217" s="2">
        <f t="shared" si="43"/>
        <v>0</v>
      </c>
      <c r="J217" s="2">
        <f t="shared" si="43"/>
        <v>0</v>
      </c>
      <c r="K217" s="2">
        <f t="shared" si="43"/>
        <v>0</v>
      </c>
      <c r="L217" s="2">
        <f t="shared" si="43"/>
        <v>0</v>
      </c>
    </row>
    <row r="218" spans="1:12" ht="21.75" customHeight="1">
      <c r="A218" s="29"/>
      <c r="B218" s="31"/>
      <c r="C218" s="27"/>
      <c r="D218" s="11" t="s">
        <v>52</v>
      </c>
      <c r="E218" s="8"/>
      <c r="F218" s="2"/>
      <c r="G218" s="2"/>
      <c r="H218" s="2"/>
      <c r="I218" s="2"/>
      <c r="J218" s="2"/>
      <c r="K218" s="2"/>
      <c r="L218" s="2"/>
    </row>
    <row r="219" spans="1:12" ht="21.75" customHeight="1">
      <c r="A219" s="29"/>
      <c r="B219" s="31"/>
      <c r="C219" s="27"/>
      <c r="D219" s="11" t="s">
        <v>53</v>
      </c>
      <c r="E219" s="8"/>
      <c r="F219" s="2"/>
      <c r="G219" s="2"/>
      <c r="H219" s="2"/>
      <c r="I219" s="2"/>
      <c r="J219" s="2"/>
      <c r="K219" s="2"/>
      <c r="L219" s="2"/>
    </row>
    <row r="220" spans="1:12" ht="66" customHeight="1">
      <c r="A220" s="29"/>
      <c r="B220" s="31"/>
      <c r="C220" s="27"/>
      <c r="D220" s="11" t="s">
        <v>54</v>
      </c>
      <c r="E220" s="8"/>
      <c r="F220" s="2"/>
      <c r="G220" s="2"/>
      <c r="H220" s="2"/>
      <c r="I220" s="2"/>
      <c r="J220" s="2"/>
      <c r="K220" s="2"/>
      <c r="L220" s="2"/>
    </row>
    <row r="221" spans="1:12" ht="21.75" customHeight="1">
      <c r="A221" s="28">
        <v>49</v>
      </c>
      <c r="B221" s="30" t="s">
        <v>12</v>
      </c>
      <c r="C221" s="27" t="s">
        <v>67</v>
      </c>
      <c r="D221" s="11" t="s">
        <v>47</v>
      </c>
      <c r="E221" s="8"/>
      <c r="F221" s="2">
        <f>+F222+F223+F224</f>
        <v>6.7</v>
      </c>
      <c r="G221" s="2">
        <f aca="true" t="shared" si="44" ref="G221:L221">+G222+G223+G224</f>
        <v>6.7</v>
      </c>
      <c r="H221" s="2">
        <f t="shared" si="44"/>
        <v>6.7</v>
      </c>
      <c r="I221" s="2">
        <f t="shared" si="44"/>
        <v>6.7</v>
      </c>
      <c r="J221" s="2">
        <f t="shared" si="44"/>
        <v>6.7</v>
      </c>
      <c r="K221" s="2">
        <f t="shared" si="44"/>
        <v>0</v>
      </c>
      <c r="L221" s="2">
        <f t="shared" si="44"/>
        <v>0</v>
      </c>
    </row>
    <row r="222" spans="1:12" ht="21.75" customHeight="1">
      <c r="A222" s="29"/>
      <c r="B222" s="31"/>
      <c r="C222" s="27"/>
      <c r="D222" s="11" t="s">
        <v>52</v>
      </c>
      <c r="E222" s="8"/>
      <c r="F222" s="2"/>
      <c r="G222" s="2"/>
      <c r="H222" s="2"/>
      <c r="I222" s="2"/>
      <c r="J222" s="2"/>
      <c r="K222" s="2"/>
      <c r="L222" s="2"/>
    </row>
    <row r="223" spans="1:12" ht="21.75" customHeight="1">
      <c r="A223" s="29"/>
      <c r="B223" s="31"/>
      <c r="C223" s="27"/>
      <c r="D223" s="11" t="s">
        <v>53</v>
      </c>
      <c r="E223" s="8"/>
      <c r="F223" s="2"/>
      <c r="G223" s="2"/>
      <c r="H223" s="2"/>
      <c r="I223" s="2"/>
      <c r="J223" s="2"/>
      <c r="K223" s="2"/>
      <c r="L223" s="2"/>
    </row>
    <row r="224" spans="1:12" ht="21.75" customHeight="1">
      <c r="A224" s="29"/>
      <c r="B224" s="31"/>
      <c r="C224" s="27"/>
      <c r="D224" s="11" t="s">
        <v>54</v>
      </c>
      <c r="E224" s="8"/>
      <c r="F224" s="2">
        <v>6.7</v>
      </c>
      <c r="G224" s="2">
        <v>6.7</v>
      </c>
      <c r="H224" s="2">
        <v>6.7</v>
      </c>
      <c r="I224" s="2">
        <v>6.7</v>
      </c>
      <c r="J224" s="2">
        <v>6.7</v>
      </c>
      <c r="K224" s="2"/>
      <c r="L224" s="2"/>
    </row>
    <row r="225" spans="1:12" ht="21.75" customHeight="1">
      <c r="A225" s="28">
        <v>50</v>
      </c>
      <c r="B225" s="30" t="s">
        <v>156</v>
      </c>
      <c r="C225" s="27" t="s">
        <v>67</v>
      </c>
      <c r="D225" s="11" t="s">
        <v>47</v>
      </c>
      <c r="E225" s="8"/>
      <c r="F225" s="2">
        <f>+F226+F227+F228</f>
        <v>151.10000000000002</v>
      </c>
      <c r="G225" s="2">
        <f aca="true" t="shared" si="45" ref="G225:L225">+G226+G227+G228</f>
        <v>0</v>
      </c>
      <c r="H225" s="2">
        <f t="shared" si="45"/>
        <v>0</v>
      </c>
      <c r="I225" s="2">
        <f t="shared" si="45"/>
        <v>315</v>
      </c>
      <c r="J225" s="2">
        <f t="shared" si="45"/>
        <v>315</v>
      </c>
      <c r="K225" s="2">
        <f t="shared" si="45"/>
        <v>0</v>
      </c>
      <c r="L225" s="2">
        <f t="shared" si="45"/>
        <v>0</v>
      </c>
    </row>
    <row r="226" spans="1:12" ht="37.5" customHeight="1">
      <c r="A226" s="29"/>
      <c r="B226" s="31"/>
      <c r="C226" s="27"/>
      <c r="D226" s="11" t="s">
        <v>52</v>
      </c>
      <c r="E226" s="8"/>
      <c r="F226" s="2"/>
      <c r="G226" s="2"/>
      <c r="H226" s="2"/>
      <c r="I226" s="2"/>
      <c r="J226" s="2"/>
      <c r="K226" s="2"/>
      <c r="L226" s="2"/>
    </row>
    <row r="227" spans="1:12" ht="21.75" customHeight="1">
      <c r="A227" s="29"/>
      <c r="B227" s="31"/>
      <c r="C227" s="27"/>
      <c r="D227" s="11" t="s">
        <v>53</v>
      </c>
      <c r="E227" s="8"/>
      <c r="F227" s="2"/>
      <c r="G227" s="2"/>
      <c r="H227" s="2"/>
      <c r="I227" s="2"/>
      <c r="J227" s="2"/>
      <c r="K227" s="2"/>
      <c r="L227" s="2"/>
    </row>
    <row r="228" spans="1:12" ht="88.5" customHeight="1">
      <c r="A228" s="29"/>
      <c r="B228" s="32"/>
      <c r="C228" s="27"/>
      <c r="D228" s="11" t="s">
        <v>54</v>
      </c>
      <c r="E228" s="8"/>
      <c r="F228" s="2">
        <f>197.3-46.2</f>
        <v>151.10000000000002</v>
      </c>
      <c r="G228" s="2">
        <v>0</v>
      </c>
      <c r="H228" s="2">
        <v>0</v>
      </c>
      <c r="I228" s="2">
        <v>315</v>
      </c>
      <c r="J228" s="2">
        <v>315</v>
      </c>
      <c r="K228" s="2"/>
      <c r="L228" s="2"/>
    </row>
    <row r="229" spans="1:12" ht="21.75" customHeight="1">
      <c r="A229" s="28">
        <v>51</v>
      </c>
      <c r="B229" s="30" t="s">
        <v>14</v>
      </c>
      <c r="C229" s="27" t="s">
        <v>67</v>
      </c>
      <c r="D229" s="11" t="s">
        <v>47</v>
      </c>
      <c r="E229" s="8"/>
      <c r="F229" s="2">
        <f>+F230+F231+F232</f>
        <v>13.4</v>
      </c>
      <c r="G229" s="2">
        <f aca="true" t="shared" si="46" ref="G229:L229">+G230+G231+G232</f>
        <v>13.4</v>
      </c>
      <c r="H229" s="2">
        <f t="shared" si="46"/>
        <v>0</v>
      </c>
      <c r="I229" s="2">
        <f t="shared" si="46"/>
        <v>13.4</v>
      </c>
      <c r="J229" s="2">
        <f t="shared" si="46"/>
        <v>13.4</v>
      </c>
      <c r="K229" s="2">
        <f t="shared" si="46"/>
        <v>0</v>
      </c>
      <c r="L229" s="2">
        <f t="shared" si="46"/>
        <v>0</v>
      </c>
    </row>
    <row r="230" spans="1:12" ht="24" customHeight="1">
      <c r="A230" s="29"/>
      <c r="B230" s="31"/>
      <c r="C230" s="27"/>
      <c r="D230" s="11" t="s">
        <v>52</v>
      </c>
      <c r="E230" s="8"/>
      <c r="F230" s="2"/>
      <c r="G230" s="2"/>
      <c r="H230" s="2"/>
      <c r="I230" s="2"/>
      <c r="J230" s="2"/>
      <c r="K230" s="2"/>
      <c r="L230" s="2"/>
    </row>
    <row r="231" spans="1:12" ht="21.75" customHeight="1">
      <c r="A231" s="29"/>
      <c r="B231" s="31"/>
      <c r="C231" s="27"/>
      <c r="D231" s="11" t="s">
        <v>53</v>
      </c>
      <c r="E231" s="8"/>
      <c r="F231" s="2"/>
      <c r="G231" s="2"/>
      <c r="H231" s="2"/>
      <c r="I231" s="2"/>
      <c r="J231" s="2"/>
      <c r="K231" s="2"/>
      <c r="L231" s="2"/>
    </row>
    <row r="232" spans="1:12" ht="27" customHeight="1">
      <c r="A232" s="29"/>
      <c r="B232" s="31"/>
      <c r="C232" s="27"/>
      <c r="D232" s="11" t="s">
        <v>54</v>
      </c>
      <c r="E232" s="8"/>
      <c r="F232" s="2">
        <v>13.4</v>
      </c>
      <c r="G232" s="2">
        <v>13.4</v>
      </c>
      <c r="H232" s="2"/>
      <c r="I232" s="2">
        <v>13.4</v>
      </c>
      <c r="J232" s="2">
        <v>13.4</v>
      </c>
      <c r="K232" s="2"/>
      <c r="L232" s="2"/>
    </row>
    <row r="233" spans="1:12" ht="21.75" customHeight="1">
      <c r="A233" s="28">
        <v>51</v>
      </c>
      <c r="B233" s="30" t="s">
        <v>126</v>
      </c>
      <c r="C233" s="27" t="s">
        <v>67</v>
      </c>
      <c r="D233" s="11" t="s">
        <v>47</v>
      </c>
      <c r="E233" s="8"/>
      <c r="F233" s="2">
        <f>+F234+F235+F236</f>
        <v>0</v>
      </c>
      <c r="G233" s="2">
        <f aca="true" t="shared" si="47" ref="G233:L233">+G234+G235+G236</f>
        <v>444.7</v>
      </c>
      <c r="H233" s="2">
        <f t="shared" si="47"/>
        <v>671.0999999999999</v>
      </c>
      <c r="I233" s="2">
        <f t="shared" si="47"/>
        <v>0</v>
      </c>
      <c r="J233" s="2">
        <f t="shared" si="47"/>
        <v>0</v>
      </c>
      <c r="K233" s="2">
        <f t="shared" si="47"/>
        <v>0</v>
      </c>
      <c r="L233" s="2">
        <f t="shared" si="47"/>
        <v>0</v>
      </c>
    </row>
    <row r="234" spans="1:12" ht="24" customHeight="1">
      <c r="A234" s="29"/>
      <c r="B234" s="31"/>
      <c r="C234" s="27"/>
      <c r="D234" s="11" t="s">
        <v>52</v>
      </c>
      <c r="E234" s="8"/>
      <c r="F234" s="2"/>
      <c r="G234" s="2"/>
      <c r="H234" s="2"/>
      <c r="I234" s="2"/>
      <c r="J234" s="2"/>
      <c r="K234" s="2"/>
      <c r="L234" s="2"/>
    </row>
    <row r="235" spans="1:12" ht="21.75" customHeight="1">
      <c r="A235" s="29"/>
      <c r="B235" s="31"/>
      <c r="C235" s="27"/>
      <c r="D235" s="11" t="s">
        <v>53</v>
      </c>
      <c r="E235" s="8"/>
      <c r="F235" s="2"/>
      <c r="G235" s="2">
        <v>417.7</v>
      </c>
      <c r="H235" s="2">
        <v>630.8</v>
      </c>
      <c r="I235" s="2"/>
      <c r="J235" s="2"/>
      <c r="K235" s="2"/>
      <c r="L235" s="2"/>
    </row>
    <row r="236" spans="1:12" ht="27" customHeight="1">
      <c r="A236" s="29"/>
      <c r="B236" s="31"/>
      <c r="C236" s="27"/>
      <c r="D236" s="11" t="s">
        <v>54</v>
      </c>
      <c r="E236" s="8"/>
      <c r="F236" s="2"/>
      <c r="G236" s="2">
        <v>27</v>
      </c>
      <c r="H236" s="2">
        <v>40.3</v>
      </c>
      <c r="I236" s="2"/>
      <c r="J236" s="2"/>
      <c r="K236" s="2"/>
      <c r="L236" s="2"/>
    </row>
    <row r="237" spans="1:12" ht="15">
      <c r="A237" s="28">
        <v>52</v>
      </c>
      <c r="B237" s="26" t="s">
        <v>31</v>
      </c>
      <c r="C237" s="27" t="s">
        <v>67</v>
      </c>
      <c r="D237" s="11" t="s">
        <v>47</v>
      </c>
      <c r="E237" s="8"/>
      <c r="F237" s="2">
        <f aca="true" t="shared" si="48" ref="F237:L237">+F238+F239+F240</f>
        <v>3491.2999999999997</v>
      </c>
      <c r="G237" s="2">
        <f t="shared" si="48"/>
        <v>2419.5</v>
      </c>
      <c r="H237" s="2">
        <f t="shared" si="48"/>
        <v>2419.5</v>
      </c>
      <c r="I237" s="2">
        <f t="shared" si="48"/>
        <v>156</v>
      </c>
      <c r="J237" s="2">
        <f t="shared" si="48"/>
        <v>156</v>
      </c>
      <c r="K237" s="2">
        <f t="shared" si="48"/>
        <v>0</v>
      </c>
      <c r="L237" s="2">
        <f t="shared" si="48"/>
        <v>0</v>
      </c>
    </row>
    <row r="238" spans="1:12" ht="15">
      <c r="A238" s="29"/>
      <c r="B238" s="26"/>
      <c r="C238" s="27"/>
      <c r="D238" s="11" t="s">
        <v>52</v>
      </c>
      <c r="E238" s="8"/>
      <c r="F238" s="2"/>
      <c r="G238" s="2"/>
      <c r="H238" s="2"/>
      <c r="I238" s="2"/>
      <c r="J238" s="2"/>
      <c r="K238" s="2"/>
      <c r="L238" s="2"/>
    </row>
    <row r="239" spans="1:12" ht="15">
      <c r="A239" s="29"/>
      <c r="B239" s="26"/>
      <c r="C239" s="27"/>
      <c r="D239" s="11" t="s">
        <v>53</v>
      </c>
      <c r="E239" s="8"/>
      <c r="F239" s="2">
        <f aca="true" t="shared" si="49" ref="F239:H240">+F243+F247+F251+F255</f>
        <v>2994.6</v>
      </c>
      <c r="G239" s="2">
        <f t="shared" si="49"/>
        <v>1978.8</v>
      </c>
      <c r="H239" s="2">
        <f t="shared" si="49"/>
        <v>1978.8</v>
      </c>
      <c r="I239" s="2"/>
      <c r="J239" s="2"/>
      <c r="K239" s="2"/>
      <c r="L239" s="2"/>
    </row>
    <row r="240" spans="1:12" ht="15">
      <c r="A240" s="29"/>
      <c r="B240" s="26"/>
      <c r="C240" s="27"/>
      <c r="D240" s="11" t="s">
        <v>54</v>
      </c>
      <c r="E240" s="8"/>
      <c r="F240" s="2">
        <f t="shared" si="49"/>
        <v>496.7</v>
      </c>
      <c r="G240" s="2">
        <f t="shared" si="49"/>
        <v>440.7</v>
      </c>
      <c r="H240" s="2">
        <f t="shared" si="49"/>
        <v>440.7</v>
      </c>
      <c r="I240" s="2">
        <f>+I244+I248</f>
        <v>156</v>
      </c>
      <c r="J240" s="2">
        <f>+J244+J248</f>
        <v>156</v>
      </c>
      <c r="K240" s="2">
        <f>+K244+K248</f>
        <v>0</v>
      </c>
      <c r="L240" s="2">
        <f>+L244+L248</f>
        <v>0</v>
      </c>
    </row>
    <row r="241" spans="1:12" ht="51" customHeight="1">
      <c r="A241" s="28">
        <v>53</v>
      </c>
      <c r="B241" s="30" t="s">
        <v>133</v>
      </c>
      <c r="C241" s="27" t="s">
        <v>67</v>
      </c>
      <c r="D241" s="11" t="s">
        <v>47</v>
      </c>
      <c r="E241" s="8"/>
      <c r="F241" s="2">
        <f>+F242+F243+F244</f>
        <v>212</v>
      </c>
      <c r="G241" s="2">
        <f aca="true" t="shared" si="50" ref="G241:L241">+G242+G243+G244</f>
        <v>156</v>
      </c>
      <c r="H241" s="2">
        <f t="shared" si="50"/>
        <v>156</v>
      </c>
      <c r="I241" s="2">
        <f t="shared" si="50"/>
        <v>156</v>
      </c>
      <c r="J241" s="2">
        <f t="shared" si="50"/>
        <v>156</v>
      </c>
      <c r="K241" s="2">
        <f t="shared" si="50"/>
        <v>0</v>
      </c>
      <c r="L241" s="2">
        <f t="shared" si="50"/>
        <v>0</v>
      </c>
    </row>
    <row r="242" spans="1:12" ht="39.75" customHeight="1">
      <c r="A242" s="29"/>
      <c r="B242" s="31"/>
      <c r="C242" s="27"/>
      <c r="D242" s="11" t="s">
        <v>52</v>
      </c>
      <c r="E242" s="8"/>
      <c r="F242" s="2"/>
      <c r="G242" s="2"/>
      <c r="H242" s="2"/>
      <c r="I242" s="2"/>
      <c r="J242" s="2"/>
      <c r="K242" s="2"/>
      <c r="L242" s="2"/>
    </row>
    <row r="243" spans="1:12" ht="34.5" customHeight="1">
      <c r="A243" s="29"/>
      <c r="B243" s="31"/>
      <c r="C243" s="27"/>
      <c r="D243" s="11" t="s">
        <v>53</v>
      </c>
      <c r="E243" s="8"/>
      <c r="F243" s="2"/>
      <c r="G243" s="2"/>
      <c r="H243" s="2"/>
      <c r="I243" s="2"/>
      <c r="J243" s="2"/>
      <c r="K243" s="2"/>
      <c r="L243" s="2"/>
    </row>
    <row r="244" spans="1:12" ht="38.25" customHeight="1">
      <c r="A244" s="29"/>
      <c r="B244" s="31"/>
      <c r="C244" s="27"/>
      <c r="D244" s="11" t="s">
        <v>54</v>
      </c>
      <c r="E244" s="8"/>
      <c r="F244" s="2">
        <v>212</v>
      </c>
      <c r="G244" s="2">
        <v>156</v>
      </c>
      <c r="H244" s="2">
        <v>156</v>
      </c>
      <c r="I244" s="2">
        <v>156</v>
      </c>
      <c r="J244" s="2">
        <v>156</v>
      </c>
      <c r="K244" s="2"/>
      <c r="L244" s="2"/>
    </row>
    <row r="245" spans="1:12" ht="36" customHeight="1">
      <c r="A245" s="28">
        <v>54</v>
      </c>
      <c r="B245" s="30" t="s">
        <v>16</v>
      </c>
      <c r="C245" s="27" t="s">
        <v>67</v>
      </c>
      <c r="D245" s="11" t="s">
        <v>47</v>
      </c>
      <c r="E245" s="8"/>
      <c r="F245" s="2">
        <f>+F246+F247+F248</f>
        <v>0</v>
      </c>
      <c r="G245" s="2">
        <f aca="true" t="shared" si="51" ref="G245:L245">+G246+G247+G248</f>
        <v>0</v>
      </c>
      <c r="H245" s="2">
        <f t="shared" si="51"/>
        <v>0</v>
      </c>
      <c r="I245" s="2">
        <f t="shared" si="51"/>
        <v>0</v>
      </c>
      <c r="J245" s="2">
        <f t="shared" si="51"/>
        <v>0</v>
      </c>
      <c r="K245" s="2">
        <f t="shared" si="51"/>
        <v>0</v>
      </c>
      <c r="L245" s="2">
        <f t="shared" si="51"/>
        <v>0</v>
      </c>
    </row>
    <row r="246" spans="1:12" ht="21.75" customHeight="1">
      <c r="A246" s="29"/>
      <c r="B246" s="31"/>
      <c r="C246" s="27"/>
      <c r="D246" s="11" t="s">
        <v>52</v>
      </c>
      <c r="E246" s="8"/>
      <c r="F246" s="2"/>
      <c r="G246" s="2"/>
      <c r="H246" s="2"/>
      <c r="I246" s="2"/>
      <c r="J246" s="2"/>
      <c r="K246" s="2"/>
      <c r="L246" s="2"/>
    </row>
    <row r="247" spans="1:12" ht="20.25" customHeight="1">
      <c r="A247" s="29"/>
      <c r="B247" s="31"/>
      <c r="C247" s="27"/>
      <c r="D247" s="11" t="s">
        <v>53</v>
      </c>
      <c r="E247" s="8"/>
      <c r="F247" s="2"/>
      <c r="G247" s="2"/>
      <c r="H247" s="2"/>
      <c r="I247" s="2"/>
      <c r="J247" s="2"/>
      <c r="K247" s="2"/>
      <c r="L247" s="2"/>
    </row>
    <row r="248" spans="1:12" ht="17.25" customHeight="1">
      <c r="A248" s="29"/>
      <c r="B248" s="31"/>
      <c r="C248" s="27"/>
      <c r="D248" s="11" t="s">
        <v>54</v>
      </c>
      <c r="E248" s="8"/>
      <c r="F248" s="2"/>
      <c r="G248" s="2"/>
      <c r="H248" s="2"/>
      <c r="I248" s="2"/>
      <c r="J248" s="2">
        <v>0</v>
      </c>
      <c r="K248" s="2">
        <v>0</v>
      </c>
      <c r="L248" s="2">
        <v>0</v>
      </c>
    </row>
    <row r="249" spans="1:12" ht="36" customHeight="1">
      <c r="A249" s="28">
        <v>54</v>
      </c>
      <c r="B249" s="30" t="s">
        <v>83</v>
      </c>
      <c r="C249" s="27" t="s">
        <v>67</v>
      </c>
      <c r="D249" s="11" t="s">
        <v>47</v>
      </c>
      <c r="E249" s="8"/>
      <c r="F249" s="2">
        <f>+F250+F251+F252</f>
        <v>3279.2999999999997</v>
      </c>
      <c r="G249" s="2">
        <f aca="true" t="shared" si="52" ref="G249:L249">+G250+G251+G252</f>
        <v>2263.5</v>
      </c>
      <c r="H249" s="2">
        <f t="shared" si="52"/>
        <v>2263.5</v>
      </c>
      <c r="I249" s="2">
        <f t="shared" si="52"/>
        <v>0</v>
      </c>
      <c r="J249" s="2">
        <f t="shared" si="52"/>
        <v>0</v>
      </c>
      <c r="K249" s="2">
        <f t="shared" si="52"/>
        <v>0</v>
      </c>
      <c r="L249" s="2">
        <f t="shared" si="52"/>
        <v>0</v>
      </c>
    </row>
    <row r="250" spans="1:12" ht="21.75" customHeight="1">
      <c r="A250" s="29"/>
      <c r="B250" s="31"/>
      <c r="C250" s="27"/>
      <c r="D250" s="11" t="s">
        <v>52</v>
      </c>
      <c r="E250" s="8"/>
      <c r="F250" s="2"/>
      <c r="G250" s="2"/>
      <c r="H250" s="2"/>
      <c r="I250" s="2"/>
      <c r="J250" s="2"/>
      <c r="K250" s="2"/>
      <c r="L250" s="2"/>
    </row>
    <row r="251" spans="1:12" ht="20.25" customHeight="1">
      <c r="A251" s="29"/>
      <c r="B251" s="31"/>
      <c r="C251" s="27"/>
      <c r="D251" s="11" t="s">
        <v>53</v>
      </c>
      <c r="E251" s="8"/>
      <c r="F251" s="2">
        <v>2994.6</v>
      </c>
      <c r="G251" s="2">
        <v>1978.8</v>
      </c>
      <c r="H251" s="2">
        <v>1978.8</v>
      </c>
      <c r="I251" s="2"/>
      <c r="J251" s="2"/>
      <c r="K251" s="2"/>
      <c r="L251" s="2"/>
    </row>
    <row r="252" spans="1:12" ht="17.25" customHeight="1">
      <c r="A252" s="29"/>
      <c r="B252" s="31"/>
      <c r="C252" s="27"/>
      <c r="D252" s="11" t="s">
        <v>54</v>
      </c>
      <c r="E252" s="8"/>
      <c r="F252" s="2">
        <v>284.7</v>
      </c>
      <c r="G252" s="2">
        <v>284.7</v>
      </c>
      <c r="H252" s="2">
        <v>284.7</v>
      </c>
      <c r="I252" s="2"/>
      <c r="J252" s="2">
        <v>0</v>
      </c>
      <c r="K252" s="2">
        <v>0</v>
      </c>
      <c r="L252" s="2">
        <v>0</v>
      </c>
    </row>
    <row r="253" spans="1:12" ht="36" customHeight="1">
      <c r="A253" s="28">
        <v>54</v>
      </c>
      <c r="B253" s="30" t="s">
        <v>84</v>
      </c>
      <c r="C253" s="27" t="s">
        <v>67</v>
      </c>
      <c r="D253" s="11" t="s">
        <v>47</v>
      </c>
      <c r="E253" s="8"/>
      <c r="F253" s="2">
        <f>+F254+F255+F256</f>
        <v>0</v>
      </c>
      <c r="G253" s="2">
        <f aca="true" t="shared" si="53" ref="G253:L253">+G254+G255+G256</f>
        <v>0</v>
      </c>
      <c r="H253" s="2">
        <f t="shared" si="53"/>
        <v>0</v>
      </c>
      <c r="I253" s="2">
        <f t="shared" si="53"/>
        <v>0</v>
      </c>
      <c r="J253" s="2">
        <f t="shared" si="53"/>
        <v>0</v>
      </c>
      <c r="K253" s="2">
        <f t="shared" si="53"/>
        <v>0</v>
      </c>
      <c r="L253" s="2">
        <f t="shared" si="53"/>
        <v>0</v>
      </c>
    </row>
    <row r="254" spans="1:12" ht="21.75" customHeight="1">
      <c r="A254" s="29"/>
      <c r="B254" s="31"/>
      <c r="C254" s="27"/>
      <c r="D254" s="11" t="s">
        <v>52</v>
      </c>
      <c r="E254" s="8"/>
      <c r="F254" s="2"/>
      <c r="G254" s="2"/>
      <c r="H254" s="2"/>
      <c r="I254" s="2"/>
      <c r="J254" s="2"/>
      <c r="K254" s="2"/>
      <c r="L254" s="2"/>
    </row>
    <row r="255" spans="1:12" ht="20.25" customHeight="1">
      <c r="A255" s="29"/>
      <c r="B255" s="31"/>
      <c r="C255" s="27"/>
      <c r="D255" s="11" t="s">
        <v>53</v>
      </c>
      <c r="E255" s="8"/>
      <c r="F255" s="2"/>
      <c r="G255" s="2"/>
      <c r="H255" s="2"/>
      <c r="I255" s="2"/>
      <c r="J255" s="2"/>
      <c r="K255" s="2"/>
      <c r="L255" s="2"/>
    </row>
    <row r="256" spans="1:12" ht="17.25" customHeight="1">
      <c r="A256" s="29"/>
      <c r="B256" s="31"/>
      <c r="C256" s="27"/>
      <c r="D256" s="11" t="s">
        <v>54</v>
      </c>
      <c r="E256" s="8"/>
      <c r="F256" s="2"/>
      <c r="G256" s="2"/>
      <c r="H256" s="2"/>
      <c r="I256" s="2"/>
      <c r="J256" s="2">
        <v>0</v>
      </c>
      <c r="K256" s="2">
        <v>0</v>
      </c>
      <c r="L256" s="2">
        <v>0</v>
      </c>
    </row>
    <row r="257" spans="1:12" ht="15">
      <c r="A257" s="28">
        <v>55</v>
      </c>
      <c r="B257" s="26" t="s">
        <v>30</v>
      </c>
      <c r="C257" s="27" t="s">
        <v>67</v>
      </c>
      <c r="D257" s="11" t="s">
        <v>47</v>
      </c>
      <c r="E257" s="8"/>
      <c r="F257" s="2">
        <f aca="true" t="shared" si="54" ref="F257:L257">+F258+F259+F260</f>
        <v>0</v>
      </c>
      <c r="G257" s="2">
        <f t="shared" si="54"/>
        <v>0</v>
      </c>
      <c r="H257" s="2">
        <f t="shared" si="54"/>
        <v>0</v>
      </c>
      <c r="I257" s="2">
        <f t="shared" si="54"/>
        <v>0</v>
      </c>
      <c r="J257" s="2">
        <f t="shared" si="54"/>
        <v>0</v>
      </c>
      <c r="K257" s="2">
        <f t="shared" si="54"/>
        <v>0</v>
      </c>
      <c r="L257" s="2">
        <f t="shared" si="54"/>
        <v>0</v>
      </c>
    </row>
    <row r="258" spans="1:12" ht="15">
      <c r="A258" s="29"/>
      <c r="B258" s="26"/>
      <c r="C258" s="27"/>
      <c r="D258" s="11" t="s">
        <v>52</v>
      </c>
      <c r="E258" s="8"/>
      <c r="F258" s="2"/>
      <c r="G258" s="2">
        <f>+G262+G266</f>
        <v>0</v>
      </c>
      <c r="H258" s="2"/>
      <c r="I258" s="2"/>
      <c r="J258" s="2"/>
      <c r="K258" s="2"/>
      <c r="L258" s="2"/>
    </row>
    <row r="259" spans="1:12" ht="15">
      <c r="A259" s="29"/>
      <c r="B259" s="26"/>
      <c r="C259" s="27"/>
      <c r="D259" s="11" t="s">
        <v>53</v>
      </c>
      <c r="E259" s="8"/>
      <c r="F259" s="2"/>
      <c r="G259" s="2">
        <f>+G263+G267</f>
        <v>0</v>
      </c>
      <c r="H259" s="2"/>
      <c r="I259" s="2"/>
      <c r="J259" s="2"/>
      <c r="K259" s="2"/>
      <c r="L259" s="2"/>
    </row>
    <row r="260" spans="1:12" ht="15">
      <c r="A260" s="29"/>
      <c r="B260" s="26"/>
      <c r="C260" s="27"/>
      <c r="D260" s="11" t="s">
        <v>54</v>
      </c>
      <c r="E260" s="8"/>
      <c r="F260" s="2"/>
      <c r="G260" s="2">
        <f>+G264+G268</f>
        <v>0</v>
      </c>
      <c r="H260" s="2">
        <f>+H264+H268</f>
        <v>0</v>
      </c>
      <c r="I260" s="2">
        <f>+I264+I268</f>
        <v>0</v>
      </c>
      <c r="J260" s="2">
        <f>+J264+J268</f>
        <v>0</v>
      </c>
      <c r="K260" s="2">
        <f>+K264+K268</f>
        <v>0</v>
      </c>
      <c r="L260" s="2">
        <f>+L264+L268</f>
        <v>0</v>
      </c>
    </row>
    <row r="261" spans="1:12" ht="36" customHeight="1">
      <c r="A261" s="28">
        <v>56</v>
      </c>
      <c r="B261" s="30" t="s">
        <v>17</v>
      </c>
      <c r="C261" s="27" t="s">
        <v>67</v>
      </c>
      <c r="D261" s="11" t="s">
        <v>47</v>
      </c>
      <c r="E261" s="8"/>
      <c r="F261" s="2">
        <f>+F262+F263+F264</f>
        <v>0</v>
      </c>
      <c r="G261" s="2">
        <f aca="true" t="shared" si="55" ref="G261:L261">+G262+G263+G264</f>
        <v>0</v>
      </c>
      <c r="H261" s="2">
        <f t="shared" si="55"/>
        <v>0</v>
      </c>
      <c r="I261" s="2">
        <f t="shared" si="55"/>
        <v>0</v>
      </c>
      <c r="J261" s="2">
        <f t="shared" si="55"/>
        <v>0</v>
      </c>
      <c r="K261" s="2">
        <f t="shared" si="55"/>
        <v>0</v>
      </c>
      <c r="L261" s="2">
        <f t="shared" si="55"/>
        <v>0</v>
      </c>
    </row>
    <row r="262" spans="1:12" ht="21.75" customHeight="1">
      <c r="A262" s="29"/>
      <c r="B262" s="31"/>
      <c r="C262" s="27"/>
      <c r="D262" s="11" t="s">
        <v>52</v>
      </c>
      <c r="E262" s="8"/>
      <c r="F262" s="2"/>
      <c r="G262" s="2"/>
      <c r="H262" s="2"/>
      <c r="I262" s="2"/>
      <c r="J262" s="2"/>
      <c r="K262" s="2"/>
      <c r="L262" s="2"/>
    </row>
    <row r="263" spans="1:12" ht="20.25" customHeight="1">
      <c r="A263" s="29"/>
      <c r="B263" s="31"/>
      <c r="C263" s="27"/>
      <c r="D263" s="11" t="s">
        <v>53</v>
      </c>
      <c r="E263" s="8"/>
      <c r="F263" s="2"/>
      <c r="G263" s="2"/>
      <c r="H263" s="2"/>
      <c r="I263" s="2"/>
      <c r="J263" s="2"/>
      <c r="K263" s="2"/>
      <c r="L263" s="2"/>
    </row>
    <row r="264" spans="1:12" ht="17.25" customHeight="1">
      <c r="A264" s="29"/>
      <c r="B264" s="31"/>
      <c r="C264" s="27"/>
      <c r="D264" s="11" t="s">
        <v>54</v>
      </c>
      <c r="E264" s="8"/>
      <c r="F264" s="2"/>
      <c r="G264" s="2"/>
      <c r="H264" s="2"/>
      <c r="I264" s="2"/>
      <c r="J264" s="2">
        <v>0</v>
      </c>
      <c r="K264" s="2">
        <v>0</v>
      </c>
      <c r="L264" s="2">
        <v>0</v>
      </c>
    </row>
    <row r="265" spans="1:12" ht="36" customHeight="1">
      <c r="A265" s="28">
        <v>57</v>
      </c>
      <c r="B265" s="30" t="s">
        <v>18</v>
      </c>
      <c r="C265" s="27" t="s">
        <v>67</v>
      </c>
      <c r="D265" s="11" t="s">
        <v>47</v>
      </c>
      <c r="E265" s="8"/>
      <c r="F265" s="2">
        <f>+F266+F267+F268</f>
        <v>0</v>
      </c>
      <c r="G265" s="2">
        <f aca="true" t="shared" si="56" ref="G265:L265">+G266+G267+G268</f>
        <v>0</v>
      </c>
      <c r="H265" s="2">
        <f t="shared" si="56"/>
        <v>0</v>
      </c>
      <c r="I265" s="2">
        <f t="shared" si="56"/>
        <v>0</v>
      </c>
      <c r="J265" s="2">
        <f t="shared" si="56"/>
        <v>0</v>
      </c>
      <c r="K265" s="2">
        <f t="shared" si="56"/>
        <v>0</v>
      </c>
      <c r="L265" s="2">
        <f t="shared" si="56"/>
        <v>0</v>
      </c>
    </row>
    <row r="266" spans="1:12" ht="21.75" customHeight="1">
      <c r="A266" s="29"/>
      <c r="B266" s="31"/>
      <c r="C266" s="27"/>
      <c r="D266" s="11" t="s">
        <v>52</v>
      </c>
      <c r="E266" s="8"/>
      <c r="F266" s="2"/>
      <c r="G266" s="2"/>
      <c r="H266" s="2"/>
      <c r="I266" s="2"/>
      <c r="J266" s="2"/>
      <c r="K266" s="2"/>
      <c r="L266" s="2"/>
    </row>
    <row r="267" spans="1:12" ht="20.25" customHeight="1">
      <c r="A267" s="29"/>
      <c r="B267" s="31"/>
      <c r="C267" s="27"/>
      <c r="D267" s="11" t="s">
        <v>53</v>
      </c>
      <c r="E267" s="8"/>
      <c r="F267" s="2"/>
      <c r="G267" s="2"/>
      <c r="H267" s="2"/>
      <c r="I267" s="2"/>
      <c r="J267" s="2"/>
      <c r="K267" s="2"/>
      <c r="L267" s="2"/>
    </row>
    <row r="268" spans="1:12" ht="17.25" customHeight="1">
      <c r="A268" s="29"/>
      <c r="B268" s="31"/>
      <c r="C268" s="27"/>
      <c r="D268" s="11" t="s">
        <v>54</v>
      </c>
      <c r="E268" s="8"/>
      <c r="F268" s="2"/>
      <c r="G268" s="2"/>
      <c r="H268" s="2"/>
      <c r="I268" s="2"/>
      <c r="J268" s="2">
        <v>0</v>
      </c>
      <c r="K268" s="2">
        <v>0</v>
      </c>
      <c r="L268" s="2">
        <v>0</v>
      </c>
    </row>
    <row r="269" spans="1:12" ht="15">
      <c r="A269" s="28">
        <v>58</v>
      </c>
      <c r="B269" s="26" t="s">
        <v>29</v>
      </c>
      <c r="C269" s="27" t="s">
        <v>67</v>
      </c>
      <c r="D269" s="11" t="s">
        <v>47</v>
      </c>
      <c r="E269" s="8"/>
      <c r="F269" s="2">
        <f aca="true" t="shared" si="57" ref="F269:L269">+F270+F271+F272</f>
        <v>1</v>
      </c>
      <c r="G269" s="2">
        <f t="shared" si="57"/>
        <v>9</v>
      </c>
      <c r="H269" s="2">
        <f t="shared" si="57"/>
        <v>5</v>
      </c>
      <c r="I269" s="2">
        <f t="shared" si="57"/>
        <v>0</v>
      </c>
      <c r="J269" s="2">
        <f t="shared" si="57"/>
        <v>0</v>
      </c>
      <c r="K269" s="2">
        <f t="shared" si="57"/>
        <v>0</v>
      </c>
      <c r="L269" s="2">
        <f t="shared" si="57"/>
        <v>0</v>
      </c>
    </row>
    <row r="270" spans="1:12" ht="15">
      <c r="A270" s="29"/>
      <c r="B270" s="26"/>
      <c r="C270" s="27"/>
      <c r="D270" s="11" t="s">
        <v>52</v>
      </c>
      <c r="E270" s="8"/>
      <c r="F270" s="2"/>
      <c r="G270" s="2"/>
      <c r="H270" s="2"/>
      <c r="I270" s="2"/>
      <c r="J270" s="2"/>
      <c r="K270" s="2"/>
      <c r="L270" s="2"/>
    </row>
    <row r="271" spans="1:12" ht="15">
      <c r="A271" s="29"/>
      <c r="B271" s="26"/>
      <c r="C271" s="27"/>
      <c r="D271" s="11" t="s">
        <v>53</v>
      </c>
      <c r="E271" s="8"/>
      <c r="F271" s="2"/>
      <c r="G271" s="2"/>
      <c r="H271" s="2"/>
      <c r="I271" s="2"/>
      <c r="J271" s="2"/>
      <c r="K271" s="2"/>
      <c r="L271" s="2"/>
    </row>
    <row r="272" spans="1:12" ht="15">
      <c r="A272" s="29"/>
      <c r="B272" s="26"/>
      <c r="C272" s="27"/>
      <c r="D272" s="11" t="s">
        <v>54</v>
      </c>
      <c r="E272" s="8"/>
      <c r="F272" s="2">
        <f aca="true" t="shared" si="58" ref="F272:L272">+F276+F280</f>
        <v>1</v>
      </c>
      <c r="G272" s="2">
        <f t="shared" si="58"/>
        <v>9</v>
      </c>
      <c r="H272" s="2">
        <f t="shared" si="58"/>
        <v>5</v>
      </c>
      <c r="I272" s="2">
        <f t="shared" si="58"/>
        <v>0</v>
      </c>
      <c r="J272" s="2">
        <f t="shared" si="58"/>
        <v>0</v>
      </c>
      <c r="K272" s="2">
        <f t="shared" si="58"/>
        <v>0</v>
      </c>
      <c r="L272" s="2">
        <f t="shared" si="58"/>
        <v>0</v>
      </c>
    </row>
    <row r="273" spans="1:12" ht="23.25" customHeight="1">
      <c r="A273" s="28">
        <v>59</v>
      </c>
      <c r="B273" s="30" t="s">
        <v>19</v>
      </c>
      <c r="C273" s="27" t="s">
        <v>67</v>
      </c>
      <c r="D273" s="11" t="s">
        <v>47</v>
      </c>
      <c r="E273" s="8"/>
      <c r="F273" s="2">
        <f>+F274+F275+F276</f>
        <v>1</v>
      </c>
      <c r="G273" s="2">
        <f aca="true" t="shared" si="59" ref="G273:L273">+G274+G275+G276</f>
        <v>9</v>
      </c>
      <c r="H273" s="2">
        <f t="shared" si="59"/>
        <v>5</v>
      </c>
      <c r="I273" s="2">
        <f t="shared" si="59"/>
        <v>0</v>
      </c>
      <c r="J273" s="2">
        <f t="shared" si="59"/>
        <v>0</v>
      </c>
      <c r="K273" s="2">
        <f t="shared" si="59"/>
        <v>0</v>
      </c>
      <c r="L273" s="2">
        <f t="shared" si="59"/>
        <v>0</v>
      </c>
    </row>
    <row r="274" spans="1:12" ht="21.75" customHeight="1">
      <c r="A274" s="29"/>
      <c r="B274" s="31"/>
      <c r="C274" s="27"/>
      <c r="D274" s="11" t="s">
        <v>52</v>
      </c>
      <c r="E274" s="8"/>
      <c r="F274" s="2"/>
      <c r="G274" s="2"/>
      <c r="H274" s="2"/>
      <c r="I274" s="2"/>
      <c r="J274" s="2"/>
      <c r="K274" s="2"/>
      <c r="L274" s="2"/>
    </row>
    <row r="275" spans="1:12" ht="20.25" customHeight="1">
      <c r="A275" s="29"/>
      <c r="B275" s="31"/>
      <c r="C275" s="27"/>
      <c r="D275" s="11" t="s">
        <v>53</v>
      </c>
      <c r="E275" s="8"/>
      <c r="F275" s="2"/>
      <c r="G275" s="2"/>
      <c r="H275" s="2"/>
      <c r="I275" s="2"/>
      <c r="J275" s="2"/>
      <c r="K275" s="2"/>
      <c r="L275" s="2"/>
    </row>
    <row r="276" spans="1:12" ht="17.25" customHeight="1">
      <c r="A276" s="29"/>
      <c r="B276" s="31"/>
      <c r="C276" s="27"/>
      <c r="D276" s="11" t="s">
        <v>54</v>
      </c>
      <c r="E276" s="8"/>
      <c r="F276" s="2">
        <v>1</v>
      </c>
      <c r="G276" s="2">
        <v>9</v>
      </c>
      <c r="H276" s="2">
        <v>5</v>
      </c>
      <c r="I276" s="2"/>
      <c r="J276" s="2"/>
      <c r="K276" s="2">
        <v>0</v>
      </c>
      <c r="L276" s="2">
        <v>0</v>
      </c>
    </row>
    <row r="277" spans="1:12" ht="38.25" customHeight="1">
      <c r="A277" s="28">
        <v>60</v>
      </c>
      <c r="B277" s="30" t="s">
        <v>134</v>
      </c>
      <c r="C277" s="27" t="s">
        <v>67</v>
      </c>
      <c r="D277" s="11" t="s">
        <v>47</v>
      </c>
      <c r="E277" s="8"/>
      <c r="F277" s="2">
        <f>+F278+F279+F280</f>
        <v>0</v>
      </c>
      <c r="G277" s="2">
        <f aca="true" t="shared" si="60" ref="G277:L277">+G278+G279+G280</f>
        <v>0</v>
      </c>
      <c r="H277" s="2">
        <f t="shared" si="60"/>
        <v>0</v>
      </c>
      <c r="I277" s="2">
        <f t="shared" si="60"/>
        <v>0</v>
      </c>
      <c r="J277" s="2">
        <f t="shared" si="60"/>
        <v>0</v>
      </c>
      <c r="K277" s="2">
        <f t="shared" si="60"/>
        <v>0</v>
      </c>
      <c r="L277" s="2">
        <f t="shared" si="60"/>
        <v>0</v>
      </c>
    </row>
    <row r="278" spans="1:12" ht="49.5" customHeight="1">
      <c r="A278" s="29"/>
      <c r="B278" s="31"/>
      <c r="C278" s="27"/>
      <c r="D278" s="11" t="s">
        <v>52</v>
      </c>
      <c r="E278" s="8"/>
      <c r="F278" s="2"/>
      <c r="G278" s="2"/>
      <c r="H278" s="2"/>
      <c r="I278" s="2"/>
      <c r="J278" s="2"/>
      <c r="K278" s="2"/>
      <c r="L278" s="2"/>
    </row>
    <row r="279" spans="1:12" ht="52.5" customHeight="1">
      <c r="A279" s="29"/>
      <c r="B279" s="31"/>
      <c r="C279" s="27"/>
      <c r="D279" s="11" t="s">
        <v>53</v>
      </c>
      <c r="E279" s="8"/>
      <c r="F279" s="2"/>
      <c r="G279" s="2"/>
      <c r="H279" s="2"/>
      <c r="I279" s="2"/>
      <c r="J279" s="2"/>
      <c r="K279" s="2"/>
      <c r="L279" s="2"/>
    </row>
    <row r="280" spans="1:12" ht="39" customHeight="1">
      <c r="A280" s="29"/>
      <c r="B280" s="31"/>
      <c r="C280" s="27"/>
      <c r="D280" s="11" t="s">
        <v>54</v>
      </c>
      <c r="E280" s="8"/>
      <c r="F280" s="2"/>
      <c r="G280" s="2"/>
      <c r="H280" s="2"/>
      <c r="I280" s="2"/>
      <c r="J280" s="2"/>
      <c r="K280" s="2">
        <v>0</v>
      </c>
      <c r="L280" s="2">
        <v>0</v>
      </c>
    </row>
    <row r="281" spans="1:12" ht="15">
      <c r="A281" s="28">
        <v>61</v>
      </c>
      <c r="B281" s="26" t="s">
        <v>24</v>
      </c>
      <c r="C281" s="27" t="s">
        <v>67</v>
      </c>
      <c r="D281" s="11" t="s">
        <v>47</v>
      </c>
      <c r="E281" s="8"/>
      <c r="F281" s="2">
        <f aca="true" t="shared" si="61" ref="F281:L281">+F282+F283+F284</f>
        <v>0</v>
      </c>
      <c r="G281" s="2">
        <f t="shared" si="61"/>
        <v>0</v>
      </c>
      <c r="H281" s="2">
        <f t="shared" si="61"/>
        <v>0</v>
      </c>
      <c r="I281" s="2">
        <f t="shared" si="61"/>
        <v>876</v>
      </c>
      <c r="J281" s="2">
        <f t="shared" si="61"/>
        <v>866</v>
      </c>
      <c r="K281" s="2">
        <f t="shared" si="61"/>
        <v>0</v>
      </c>
      <c r="L281" s="2">
        <f t="shared" si="61"/>
        <v>0</v>
      </c>
    </row>
    <row r="282" spans="1:12" ht="15">
      <c r="A282" s="29"/>
      <c r="B282" s="26"/>
      <c r="C282" s="27"/>
      <c r="D282" s="11" t="s">
        <v>52</v>
      </c>
      <c r="E282" s="8"/>
      <c r="F282" s="2"/>
      <c r="G282" s="2"/>
      <c r="H282" s="2"/>
      <c r="I282" s="2"/>
      <c r="J282" s="2"/>
      <c r="K282" s="2"/>
      <c r="L282" s="2"/>
    </row>
    <row r="283" spans="1:12" ht="15">
      <c r="A283" s="29"/>
      <c r="B283" s="26"/>
      <c r="C283" s="27"/>
      <c r="D283" s="11" t="s">
        <v>53</v>
      </c>
      <c r="E283" s="8"/>
      <c r="F283" s="2"/>
      <c r="G283" s="2"/>
      <c r="H283" s="2"/>
      <c r="I283" s="2"/>
      <c r="J283" s="2"/>
      <c r="K283" s="2"/>
      <c r="L283" s="2"/>
    </row>
    <row r="284" spans="1:12" ht="15">
      <c r="A284" s="29"/>
      <c r="B284" s="26"/>
      <c r="C284" s="27"/>
      <c r="D284" s="11" t="s">
        <v>54</v>
      </c>
      <c r="E284" s="8"/>
      <c r="F284" s="2"/>
      <c r="G284" s="2">
        <f aca="true" t="shared" si="62" ref="G284:L284">+G288+G292+G296</f>
        <v>0</v>
      </c>
      <c r="H284" s="2">
        <f t="shared" si="62"/>
        <v>0</v>
      </c>
      <c r="I284" s="2">
        <f t="shared" si="62"/>
        <v>876</v>
      </c>
      <c r="J284" s="2">
        <f t="shared" si="62"/>
        <v>866</v>
      </c>
      <c r="K284" s="2">
        <f t="shared" si="62"/>
        <v>0</v>
      </c>
      <c r="L284" s="2">
        <f t="shared" si="62"/>
        <v>0</v>
      </c>
    </row>
    <row r="285" spans="1:12" ht="23.25" customHeight="1">
      <c r="A285" s="28">
        <v>62</v>
      </c>
      <c r="B285" s="30" t="s">
        <v>21</v>
      </c>
      <c r="C285" s="27" t="s">
        <v>67</v>
      </c>
      <c r="D285" s="11" t="s">
        <v>47</v>
      </c>
      <c r="E285" s="8"/>
      <c r="F285" s="2">
        <f>+F286+F287+F288</f>
        <v>0</v>
      </c>
      <c r="G285" s="2">
        <f aca="true" t="shared" si="63" ref="G285:L285">+G286+G287+G288</f>
        <v>0</v>
      </c>
      <c r="H285" s="2">
        <f t="shared" si="63"/>
        <v>0</v>
      </c>
      <c r="I285" s="2">
        <f t="shared" si="63"/>
        <v>56</v>
      </c>
      <c r="J285" s="2">
        <f t="shared" si="63"/>
        <v>56</v>
      </c>
      <c r="K285" s="2">
        <f t="shared" si="63"/>
        <v>0</v>
      </c>
      <c r="L285" s="2">
        <f t="shared" si="63"/>
        <v>0</v>
      </c>
    </row>
    <row r="286" spans="1:12" ht="21.75" customHeight="1">
      <c r="A286" s="29"/>
      <c r="B286" s="31"/>
      <c r="C286" s="27"/>
      <c r="D286" s="11" t="s">
        <v>52</v>
      </c>
      <c r="E286" s="8"/>
      <c r="F286" s="2"/>
      <c r="G286" s="2"/>
      <c r="H286" s="2"/>
      <c r="I286" s="2"/>
      <c r="J286" s="2"/>
      <c r="K286" s="2"/>
      <c r="L286" s="2"/>
    </row>
    <row r="287" spans="1:12" ht="32.25" customHeight="1">
      <c r="A287" s="29"/>
      <c r="B287" s="31"/>
      <c r="C287" s="27"/>
      <c r="D287" s="11" t="s">
        <v>53</v>
      </c>
      <c r="E287" s="8"/>
      <c r="F287" s="2"/>
      <c r="G287" s="2"/>
      <c r="H287" s="2"/>
      <c r="I287" s="2"/>
      <c r="J287" s="2"/>
      <c r="K287" s="2"/>
      <c r="L287" s="2"/>
    </row>
    <row r="288" spans="1:12" ht="25.5" customHeight="1">
      <c r="A288" s="29"/>
      <c r="B288" s="31"/>
      <c r="C288" s="27"/>
      <c r="D288" s="11" t="s">
        <v>54</v>
      </c>
      <c r="E288" s="8"/>
      <c r="F288" s="2"/>
      <c r="G288" s="2"/>
      <c r="H288" s="2"/>
      <c r="I288" s="2">
        <v>56</v>
      </c>
      <c r="J288" s="2">
        <v>56</v>
      </c>
      <c r="K288" s="2"/>
      <c r="L288" s="2"/>
    </row>
    <row r="289" spans="1:12" ht="23.25" customHeight="1">
      <c r="A289" s="28">
        <v>63</v>
      </c>
      <c r="B289" s="30" t="s">
        <v>135</v>
      </c>
      <c r="C289" s="27" t="s">
        <v>67</v>
      </c>
      <c r="D289" s="11" t="s">
        <v>47</v>
      </c>
      <c r="E289" s="8"/>
      <c r="F289" s="2">
        <f>+F290+F291+F292</f>
        <v>0</v>
      </c>
      <c r="G289" s="2">
        <f aca="true" t="shared" si="64" ref="G289:L289">+G290+G291+G292</f>
        <v>0</v>
      </c>
      <c r="H289" s="2">
        <f t="shared" si="64"/>
        <v>0</v>
      </c>
      <c r="I289" s="2">
        <f t="shared" si="64"/>
        <v>300</v>
      </c>
      <c r="J289" s="2">
        <f t="shared" si="64"/>
        <v>580</v>
      </c>
      <c r="K289" s="2">
        <f t="shared" si="64"/>
        <v>0</v>
      </c>
      <c r="L289" s="2">
        <f t="shared" si="64"/>
        <v>0</v>
      </c>
    </row>
    <row r="290" spans="1:12" ht="21.75" customHeight="1">
      <c r="A290" s="29"/>
      <c r="B290" s="31"/>
      <c r="C290" s="27"/>
      <c r="D290" s="11" t="s">
        <v>52</v>
      </c>
      <c r="E290" s="8"/>
      <c r="F290" s="2"/>
      <c r="G290" s="2"/>
      <c r="H290" s="2"/>
      <c r="I290" s="2"/>
      <c r="J290" s="2"/>
      <c r="K290" s="2"/>
      <c r="L290" s="2"/>
    </row>
    <row r="291" spans="1:12" ht="32.25" customHeight="1">
      <c r="A291" s="29"/>
      <c r="B291" s="31"/>
      <c r="C291" s="27"/>
      <c r="D291" s="11" t="s">
        <v>53</v>
      </c>
      <c r="E291" s="8"/>
      <c r="F291" s="2"/>
      <c r="G291" s="2"/>
      <c r="H291" s="2"/>
      <c r="I291" s="2"/>
      <c r="J291" s="2"/>
      <c r="K291" s="2"/>
      <c r="L291" s="2"/>
    </row>
    <row r="292" spans="1:12" ht="30" customHeight="1">
      <c r="A292" s="29"/>
      <c r="B292" s="31"/>
      <c r="C292" s="27"/>
      <c r="D292" s="11" t="s">
        <v>54</v>
      </c>
      <c r="E292" s="8"/>
      <c r="F292" s="2"/>
      <c r="G292" s="2"/>
      <c r="H292" s="2"/>
      <c r="I292" s="2">
        <v>300</v>
      </c>
      <c r="J292" s="2">
        <v>580</v>
      </c>
      <c r="K292" s="2"/>
      <c r="L292" s="2"/>
    </row>
    <row r="293" spans="1:12" ht="23.25" customHeight="1">
      <c r="A293" s="28">
        <v>64</v>
      </c>
      <c r="B293" s="30" t="s">
        <v>22</v>
      </c>
      <c r="C293" s="27" t="s">
        <v>67</v>
      </c>
      <c r="D293" s="11" t="s">
        <v>47</v>
      </c>
      <c r="E293" s="8"/>
      <c r="F293" s="2">
        <f>+F294+F295+F296</f>
        <v>0</v>
      </c>
      <c r="G293" s="2">
        <f aca="true" t="shared" si="65" ref="G293:L293">+G294+G295+G296</f>
        <v>0</v>
      </c>
      <c r="H293" s="2">
        <f t="shared" si="65"/>
        <v>0</v>
      </c>
      <c r="I293" s="2">
        <f t="shared" si="65"/>
        <v>520</v>
      </c>
      <c r="J293" s="2">
        <f t="shared" si="65"/>
        <v>230</v>
      </c>
      <c r="K293" s="2">
        <f t="shared" si="65"/>
        <v>0</v>
      </c>
      <c r="L293" s="2">
        <f t="shared" si="65"/>
        <v>0</v>
      </c>
    </row>
    <row r="294" spans="1:12" ht="21.75" customHeight="1">
      <c r="A294" s="29"/>
      <c r="B294" s="31"/>
      <c r="C294" s="27"/>
      <c r="D294" s="11" t="s">
        <v>52</v>
      </c>
      <c r="E294" s="8"/>
      <c r="F294" s="2"/>
      <c r="G294" s="2"/>
      <c r="H294" s="2"/>
      <c r="I294" s="2"/>
      <c r="J294" s="2"/>
      <c r="K294" s="2"/>
      <c r="L294" s="2"/>
    </row>
    <row r="295" spans="1:12" ht="32.25" customHeight="1">
      <c r="A295" s="29"/>
      <c r="B295" s="31"/>
      <c r="C295" s="27"/>
      <c r="D295" s="11" t="s">
        <v>53</v>
      </c>
      <c r="E295" s="8"/>
      <c r="F295" s="2"/>
      <c r="G295" s="2"/>
      <c r="H295" s="2"/>
      <c r="I295" s="2"/>
      <c r="J295" s="2"/>
      <c r="K295" s="2"/>
      <c r="L295" s="2"/>
    </row>
    <row r="296" spans="1:12" ht="30" customHeight="1">
      <c r="A296" s="29"/>
      <c r="B296" s="31"/>
      <c r="C296" s="27"/>
      <c r="D296" s="11" t="s">
        <v>54</v>
      </c>
      <c r="E296" s="8"/>
      <c r="F296" s="2"/>
      <c r="G296" s="2"/>
      <c r="H296" s="2"/>
      <c r="I296" s="2">
        <v>520</v>
      </c>
      <c r="J296" s="2">
        <v>230</v>
      </c>
      <c r="K296" s="2"/>
      <c r="L296" s="2"/>
    </row>
    <row r="297" spans="1:12" ht="15">
      <c r="A297" s="28">
        <v>65</v>
      </c>
      <c r="B297" s="26" t="s">
        <v>25</v>
      </c>
      <c r="C297" s="27" t="s">
        <v>67</v>
      </c>
      <c r="D297" s="11" t="s">
        <v>47</v>
      </c>
      <c r="E297" s="8"/>
      <c r="F297" s="2">
        <f aca="true" t="shared" si="66" ref="F297:L297">+F298+F299+F300</f>
        <v>0</v>
      </c>
      <c r="G297" s="2">
        <f t="shared" si="66"/>
        <v>0</v>
      </c>
      <c r="H297" s="2">
        <f t="shared" si="66"/>
        <v>0</v>
      </c>
      <c r="I297" s="2">
        <f t="shared" si="66"/>
        <v>0</v>
      </c>
      <c r="J297" s="2">
        <f t="shared" si="66"/>
        <v>0</v>
      </c>
      <c r="K297" s="2">
        <f t="shared" si="66"/>
        <v>0</v>
      </c>
      <c r="L297" s="2">
        <f t="shared" si="66"/>
        <v>0</v>
      </c>
    </row>
    <row r="298" spans="1:12" ht="15">
      <c r="A298" s="29"/>
      <c r="B298" s="26"/>
      <c r="C298" s="27"/>
      <c r="D298" s="11" t="s">
        <v>52</v>
      </c>
      <c r="E298" s="8"/>
      <c r="F298" s="2"/>
      <c r="G298" s="2"/>
      <c r="H298" s="2"/>
      <c r="I298" s="2"/>
      <c r="J298" s="2"/>
      <c r="K298" s="2"/>
      <c r="L298" s="2"/>
    </row>
    <row r="299" spans="1:12" ht="15">
      <c r="A299" s="29"/>
      <c r="B299" s="26"/>
      <c r="C299" s="27"/>
      <c r="D299" s="11" t="s">
        <v>53</v>
      </c>
      <c r="E299" s="8"/>
      <c r="F299" s="2"/>
      <c r="G299" s="2"/>
      <c r="H299" s="2"/>
      <c r="I299" s="2"/>
      <c r="J299" s="2"/>
      <c r="K299" s="2"/>
      <c r="L299" s="2"/>
    </row>
    <row r="300" spans="1:12" ht="15">
      <c r="A300" s="29"/>
      <c r="B300" s="26"/>
      <c r="C300" s="27"/>
      <c r="D300" s="11" t="s">
        <v>54</v>
      </c>
      <c r="E300" s="8"/>
      <c r="F300" s="2"/>
      <c r="G300" s="2">
        <f aca="true" t="shared" si="67" ref="G300:L300">+G304</f>
        <v>0</v>
      </c>
      <c r="H300" s="2">
        <f t="shared" si="67"/>
        <v>0</v>
      </c>
      <c r="I300" s="2">
        <f t="shared" si="67"/>
        <v>0</v>
      </c>
      <c r="J300" s="2">
        <f t="shared" si="67"/>
        <v>0</v>
      </c>
      <c r="K300" s="2">
        <f t="shared" si="67"/>
        <v>0</v>
      </c>
      <c r="L300" s="2">
        <f t="shared" si="67"/>
        <v>0</v>
      </c>
    </row>
    <row r="301" spans="1:12" ht="23.25" customHeight="1">
      <c r="A301" s="28">
        <v>66</v>
      </c>
      <c r="B301" s="30" t="s">
        <v>26</v>
      </c>
      <c r="C301" s="27" t="s">
        <v>67</v>
      </c>
      <c r="D301" s="11" t="s">
        <v>47</v>
      </c>
      <c r="E301" s="8"/>
      <c r="F301" s="2">
        <f>+F302+F303+F304</f>
        <v>0</v>
      </c>
      <c r="G301" s="2">
        <f aca="true" t="shared" si="68" ref="G301:L301">+G302+G303+G304</f>
        <v>0</v>
      </c>
      <c r="H301" s="2">
        <f t="shared" si="68"/>
        <v>0</v>
      </c>
      <c r="I301" s="2">
        <f t="shared" si="68"/>
        <v>0</v>
      </c>
      <c r="J301" s="2">
        <f t="shared" si="68"/>
        <v>0</v>
      </c>
      <c r="K301" s="2">
        <f t="shared" si="68"/>
        <v>0</v>
      </c>
      <c r="L301" s="2">
        <f t="shared" si="68"/>
        <v>0</v>
      </c>
    </row>
    <row r="302" spans="1:12" ht="21.75" customHeight="1">
      <c r="A302" s="29"/>
      <c r="B302" s="31"/>
      <c r="C302" s="27"/>
      <c r="D302" s="11" t="s">
        <v>52</v>
      </c>
      <c r="E302" s="8"/>
      <c r="F302" s="2"/>
      <c r="G302" s="2"/>
      <c r="H302" s="2"/>
      <c r="I302" s="2"/>
      <c r="J302" s="2"/>
      <c r="K302" s="2"/>
      <c r="L302" s="2"/>
    </row>
    <row r="303" spans="1:12" ht="32.25" customHeight="1">
      <c r="A303" s="29"/>
      <c r="B303" s="31"/>
      <c r="C303" s="27"/>
      <c r="D303" s="11" t="s">
        <v>53</v>
      </c>
      <c r="E303" s="8"/>
      <c r="F303" s="2"/>
      <c r="G303" s="2"/>
      <c r="H303" s="2"/>
      <c r="I303" s="2"/>
      <c r="J303" s="2"/>
      <c r="K303" s="2"/>
      <c r="L303" s="2"/>
    </row>
    <row r="304" spans="1:12" ht="30" customHeight="1">
      <c r="A304" s="29"/>
      <c r="B304" s="31"/>
      <c r="C304" s="27"/>
      <c r="D304" s="11" t="s">
        <v>54</v>
      </c>
      <c r="E304" s="8"/>
      <c r="F304" s="2"/>
      <c r="G304" s="2"/>
      <c r="H304" s="2"/>
      <c r="I304" s="2"/>
      <c r="J304" s="2"/>
      <c r="K304" s="2"/>
      <c r="L304" s="2"/>
    </row>
    <row r="305" spans="1:12" ht="15">
      <c r="A305" s="28">
        <v>67</v>
      </c>
      <c r="B305" s="26" t="s">
        <v>28</v>
      </c>
      <c r="C305" s="27" t="s">
        <v>67</v>
      </c>
      <c r="D305" s="11" t="s">
        <v>47</v>
      </c>
      <c r="E305" s="8"/>
      <c r="F305" s="2">
        <f aca="true" t="shared" si="69" ref="F305:L305">+F306+F307+F308</f>
        <v>0</v>
      </c>
      <c r="G305" s="2">
        <f t="shared" si="69"/>
        <v>0</v>
      </c>
      <c r="H305" s="2">
        <f t="shared" si="69"/>
        <v>0</v>
      </c>
      <c r="I305" s="2">
        <f t="shared" si="69"/>
        <v>0</v>
      </c>
      <c r="J305" s="2">
        <f t="shared" si="69"/>
        <v>0</v>
      </c>
      <c r="K305" s="2">
        <f t="shared" si="69"/>
        <v>0</v>
      </c>
      <c r="L305" s="2">
        <f t="shared" si="69"/>
        <v>0</v>
      </c>
    </row>
    <row r="306" spans="1:12" ht="15">
      <c r="A306" s="29"/>
      <c r="B306" s="26"/>
      <c r="C306" s="27"/>
      <c r="D306" s="11" t="s">
        <v>52</v>
      </c>
      <c r="E306" s="8"/>
      <c r="F306" s="2"/>
      <c r="G306" s="2"/>
      <c r="H306" s="2"/>
      <c r="I306" s="2"/>
      <c r="J306" s="2"/>
      <c r="K306" s="2"/>
      <c r="L306" s="2"/>
    </row>
    <row r="307" spans="1:12" ht="15">
      <c r="A307" s="29"/>
      <c r="B307" s="26"/>
      <c r="C307" s="27"/>
      <c r="D307" s="11" t="s">
        <v>53</v>
      </c>
      <c r="E307" s="8"/>
      <c r="F307" s="2"/>
      <c r="G307" s="2"/>
      <c r="H307" s="2"/>
      <c r="I307" s="2"/>
      <c r="J307" s="2"/>
      <c r="K307" s="2"/>
      <c r="L307" s="2"/>
    </row>
    <row r="308" spans="1:12" ht="15">
      <c r="A308" s="29"/>
      <c r="B308" s="26"/>
      <c r="C308" s="27"/>
      <c r="D308" s="11" t="s">
        <v>54</v>
      </c>
      <c r="E308" s="8"/>
      <c r="F308" s="2"/>
      <c r="G308" s="2">
        <f aca="true" t="shared" si="70" ref="G308:L308">+G312</f>
        <v>0</v>
      </c>
      <c r="H308" s="2">
        <f t="shared" si="70"/>
        <v>0</v>
      </c>
      <c r="I308" s="2">
        <f t="shared" si="70"/>
        <v>0</v>
      </c>
      <c r="J308" s="2">
        <f t="shared" si="70"/>
        <v>0</v>
      </c>
      <c r="K308" s="2">
        <f t="shared" si="70"/>
        <v>0</v>
      </c>
      <c r="L308" s="2">
        <f t="shared" si="70"/>
        <v>0</v>
      </c>
    </row>
    <row r="309" spans="1:12" ht="23.25" customHeight="1">
      <c r="A309" s="28">
        <v>68</v>
      </c>
      <c r="B309" s="30" t="s">
        <v>136</v>
      </c>
      <c r="C309" s="27" t="s">
        <v>67</v>
      </c>
      <c r="D309" s="11" t="s">
        <v>47</v>
      </c>
      <c r="E309" s="8"/>
      <c r="F309" s="2">
        <f>+F310+F311+F312</f>
        <v>0</v>
      </c>
      <c r="G309" s="2">
        <f aca="true" t="shared" si="71" ref="G309:L309">+G310+G311+G312</f>
        <v>0</v>
      </c>
      <c r="H309" s="2">
        <f t="shared" si="71"/>
        <v>0</v>
      </c>
      <c r="I309" s="2">
        <f t="shared" si="71"/>
        <v>0</v>
      </c>
      <c r="J309" s="2">
        <f t="shared" si="71"/>
        <v>0</v>
      </c>
      <c r="K309" s="2">
        <f t="shared" si="71"/>
        <v>0</v>
      </c>
      <c r="L309" s="2">
        <f t="shared" si="71"/>
        <v>0</v>
      </c>
    </row>
    <row r="310" spans="1:12" ht="21.75" customHeight="1">
      <c r="A310" s="29"/>
      <c r="B310" s="31"/>
      <c r="C310" s="27"/>
      <c r="D310" s="11" t="s">
        <v>52</v>
      </c>
      <c r="E310" s="8"/>
      <c r="F310" s="2"/>
      <c r="G310" s="2"/>
      <c r="H310" s="2"/>
      <c r="I310" s="2"/>
      <c r="J310" s="2"/>
      <c r="K310" s="2"/>
      <c r="L310" s="2"/>
    </row>
    <row r="311" spans="1:12" ht="32.25" customHeight="1">
      <c r="A311" s="29"/>
      <c r="B311" s="31"/>
      <c r="C311" s="27"/>
      <c r="D311" s="11" t="s">
        <v>53</v>
      </c>
      <c r="E311" s="8"/>
      <c r="F311" s="2"/>
      <c r="G311" s="2"/>
      <c r="H311" s="2"/>
      <c r="I311" s="2"/>
      <c r="J311" s="2"/>
      <c r="K311" s="2"/>
      <c r="L311" s="2"/>
    </row>
    <row r="312" spans="1:12" ht="30" customHeight="1">
      <c r="A312" s="29"/>
      <c r="B312" s="31"/>
      <c r="C312" s="27"/>
      <c r="D312" s="11" t="s">
        <v>54</v>
      </c>
      <c r="E312" s="8"/>
      <c r="F312" s="2"/>
      <c r="G312" s="2"/>
      <c r="H312" s="2"/>
      <c r="I312" s="2"/>
      <c r="J312" s="2"/>
      <c r="K312" s="2"/>
      <c r="L312" s="2"/>
    </row>
    <row r="313" spans="1:12" ht="15">
      <c r="A313" s="28">
        <v>67</v>
      </c>
      <c r="B313" s="26" t="s">
        <v>125</v>
      </c>
      <c r="C313" s="27" t="s">
        <v>67</v>
      </c>
      <c r="D313" s="11" t="s">
        <v>47</v>
      </c>
      <c r="E313" s="8"/>
      <c r="F313" s="2">
        <f aca="true" t="shared" si="72" ref="F313:L313">+F314+F315+F316</f>
        <v>12400</v>
      </c>
      <c r="G313" s="2">
        <f t="shared" si="72"/>
        <v>0</v>
      </c>
      <c r="H313" s="2">
        <f t="shared" si="72"/>
        <v>0</v>
      </c>
      <c r="I313" s="2">
        <f t="shared" si="72"/>
        <v>0</v>
      </c>
      <c r="J313" s="2">
        <f t="shared" si="72"/>
        <v>0</v>
      </c>
      <c r="K313" s="2">
        <f t="shared" si="72"/>
        <v>0</v>
      </c>
      <c r="L313" s="2">
        <f t="shared" si="72"/>
        <v>0</v>
      </c>
    </row>
    <row r="314" spans="1:12" ht="15">
      <c r="A314" s="29"/>
      <c r="B314" s="26"/>
      <c r="C314" s="27"/>
      <c r="D314" s="11" t="s">
        <v>52</v>
      </c>
      <c r="E314" s="8"/>
      <c r="F314" s="2"/>
      <c r="G314" s="2"/>
      <c r="H314" s="2"/>
      <c r="I314" s="2"/>
      <c r="J314" s="2"/>
      <c r="K314" s="2"/>
      <c r="L314" s="2"/>
    </row>
    <row r="315" spans="1:12" ht="15">
      <c r="A315" s="29"/>
      <c r="B315" s="26"/>
      <c r="C315" s="27"/>
      <c r="D315" s="11" t="s">
        <v>53</v>
      </c>
      <c r="E315" s="8"/>
      <c r="F315" s="2">
        <v>11656</v>
      </c>
      <c r="G315" s="2"/>
      <c r="H315" s="2"/>
      <c r="I315" s="2"/>
      <c r="J315" s="2"/>
      <c r="K315" s="2"/>
      <c r="L315" s="2"/>
    </row>
    <row r="316" spans="1:12" ht="15">
      <c r="A316" s="29"/>
      <c r="B316" s="26"/>
      <c r="C316" s="27"/>
      <c r="D316" s="11" t="s">
        <v>54</v>
      </c>
      <c r="E316" s="8"/>
      <c r="F316" s="2">
        <v>744</v>
      </c>
      <c r="G316" s="2"/>
      <c r="H316" s="2"/>
      <c r="I316" s="2"/>
      <c r="J316" s="2"/>
      <c r="K316" s="2"/>
      <c r="L316" s="2"/>
    </row>
    <row r="317" spans="1:12" ht="15">
      <c r="A317" s="25">
        <v>69</v>
      </c>
      <c r="B317" s="26" t="s">
        <v>129</v>
      </c>
      <c r="C317" s="27" t="s">
        <v>59</v>
      </c>
      <c r="D317" s="11" t="s">
        <v>47</v>
      </c>
      <c r="E317" s="8"/>
      <c r="F317" s="2">
        <f aca="true" t="shared" si="73" ref="F317:L320">+F321</f>
        <v>910.9000000000001</v>
      </c>
      <c r="G317" s="2">
        <f t="shared" si="73"/>
        <v>1526</v>
      </c>
      <c r="H317" s="2">
        <f t="shared" si="73"/>
        <v>1526</v>
      </c>
      <c r="I317" s="2">
        <f t="shared" si="73"/>
        <v>1478.3</v>
      </c>
      <c r="J317" s="2">
        <f t="shared" si="73"/>
        <v>1545.3</v>
      </c>
      <c r="K317" s="2">
        <f t="shared" si="73"/>
        <v>1545.3</v>
      </c>
      <c r="L317" s="2">
        <f t="shared" si="73"/>
        <v>1545.3</v>
      </c>
    </row>
    <row r="318" spans="1:12" ht="15">
      <c r="A318" s="25"/>
      <c r="B318" s="26"/>
      <c r="C318" s="27"/>
      <c r="D318" s="11" t="s">
        <v>52</v>
      </c>
      <c r="E318" s="8"/>
      <c r="F318" s="2">
        <f t="shared" si="73"/>
        <v>0</v>
      </c>
      <c r="G318" s="2">
        <f t="shared" si="73"/>
        <v>0</v>
      </c>
      <c r="H318" s="2">
        <f t="shared" si="73"/>
        <v>0</v>
      </c>
      <c r="I318" s="2">
        <f t="shared" si="73"/>
        <v>0</v>
      </c>
      <c r="J318" s="2">
        <f t="shared" si="73"/>
        <v>0</v>
      </c>
      <c r="K318" s="2">
        <f t="shared" si="73"/>
        <v>0</v>
      </c>
      <c r="L318" s="2">
        <f t="shared" si="73"/>
        <v>0</v>
      </c>
    </row>
    <row r="319" spans="1:12" ht="15">
      <c r="A319" s="25"/>
      <c r="B319" s="26"/>
      <c r="C319" s="27"/>
      <c r="D319" s="11" t="s">
        <v>53</v>
      </c>
      <c r="E319" s="8"/>
      <c r="F319" s="2">
        <f t="shared" si="73"/>
        <v>0</v>
      </c>
      <c r="G319" s="2">
        <f t="shared" si="73"/>
        <v>0</v>
      </c>
      <c r="H319" s="2">
        <f t="shared" si="73"/>
        <v>0</v>
      </c>
      <c r="I319" s="2">
        <f t="shared" si="73"/>
        <v>0</v>
      </c>
      <c r="J319" s="2">
        <f t="shared" si="73"/>
        <v>0</v>
      </c>
      <c r="K319" s="2">
        <f t="shared" si="73"/>
        <v>0</v>
      </c>
      <c r="L319" s="2">
        <f t="shared" si="73"/>
        <v>0</v>
      </c>
    </row>
    <row r="320" spans="1:12" ht="15">
      <c r="A320" s="25"/>
      <c r="B320" s="26"/>
      <c r="C320" s="27"/>
      <c r="D320" s="11" t="s">
        <v>54</v>
      </c>
      <c r="E320" s="8"/>
      <c r="F320" s="2">
        <f t="shared" si="73"/>
        <v>910.9000000000001</v>
      </c>
      <c r="G320" s="2">
        <f t="shared" si="73"/>
        <v>1526</v>
      </c>
      <c r="H320" s="2">
        <f t="shared" si="73"/>
        <v>1526</v>
      </c>
      <c r="I320" s="2">
        <f t="shared" si="73"/>
        <v>1478.3</v>
      </c>
      <c r="J320" s="2">
        <f t="shared" si="73"/>
        <v>1545.3</v>
      </c>
      <c r="K320" s="2">
        <f t="shared" si="73"/>
        <v>1545.3</v>
      </c>
      <c r="L320" s="2">
        <f t="shared" si="73"/>
        <v>1545.3</v>
      </c>
    </row>
    <row r="321" spans="1:12" ht="15">
      <c r="A321" s="25">
        <v>70</v>
      </c>
      <c r="B321" s="26" t="s">
        <v>69</v>
      </c>
      <c r="C321" s="27" t="s">
        <v>59</v>
      </c>
      <c r="D321" s="11" t="s">
        <v>47</v>
      </c>
      <c r="E321" s="8"/>
      <c r="F321" s="2">
        <f aca="true" t="shared" si="74" ref="F321:L324">+F325+F329</f>
        <v>910.9000000000001</v>
      </c>
      <c r="G321" s="2">
        <f t="shared" si="74"/>
        <v>1526</v>
      </c>
      <c r="H321" s="2">
        <f>+H324</f>
        <v>1526</v>
      </c>
      <c r="I321" s="2">
        <f>+I324</f>
        <v>1478.3</v>
      </c>
      <c r="J321" s="2">
        <f>+J324</f>
        <v>1545.3</v>
      </c>
      <c r="K321" s="2">
        <f>+K324</f>
        <v>1545.3</v>
      </c>
      <c r="L321" s="2">
        <f>+L324</f>
        <v>1545.3</v>
      </c>
    </row>
    <row r="322" spans="1:12" ht="15">
      <c r="A322" s="25"/>
      <c r="B322" s="26"/>
      <c r="C322" s="27"/>
      <c r="D322" s="11" t="s">
        <v>52</v>
      </c>
      <c r="E322" s="8"/>
      <c r="F322" s="2">
        <f t="shared" si="74"/>
        <v>0</v>
      </c>
      <c r="G322" s="2">
        <f t="shared" si="74"/>
        <v>0</v>
      </c>
      <c r="H322" s="2">
        <f t="shared" si="74"/>
        <v>0</v>
      </c>
      <c r="I322" s="2">
        <f t="shared" si="74"/>
        <v>0</v>
      </c>
      <c r="J322" s="2">
        <f t="shared" si="74"/>
        <v>0</v>
      </c>
      <c r="K322" s="2">
        <f t="shared" si="74"/>
        <v>0</v>
      </c>
      <c r="L322" s="2">
        <f t="shared" si="74"/>
        <v>0</v>
      </c>
    </row>
    <row r="323" spans="1:12" ht="15">
      <c r="A323" s="25"/>
      <c r="B323" s="26"/>
      <c r="C323" s="27"/>
      <c r="D323" s="11" t="s">
        <v>53</v>
      </c>
      <c r="E323" s="8"/>
      <c r="F323" s="2">
        <f t="shared" si="74"/>
        <v>0</v>
      </c>
      <c r="G323" s="2">
        <f t="shared" si="74"/>
        <v>0</v>
      </c>
      <c r="H323" s="2">
        <f t="shared" si="74"/>
        <v>0</v>
      </c>
      <c r="I323" s="2">
        <f t="shared" si="74"/>
        <v>0</v>
      </c>
      <c r="J323" s="2">
        <f t="shared" si="74"/>
        <v>0</v>
      </c>
      <c r="K323" s="2">
        <f t="shared" si="74"/>
        <v>0</v>
      </c>
      <c r="L323" s="2">
        <f t="shared" si="74"/>
        <v>0</v>
      </c>
    </row>
    <row r="324" spans="1:12" ht="15">
      <c r="A324" s="25"/>
      <c r="B324" s="26"/>
      <c r="C324" s="27"/>
      <c r="D324" s="11" t="s">
        <v>54</v>
      </c>
      <c r="E324" s="8"/>
      <c r="F324" s="2">
        <f t="shared" si="74"/>
        <v>910.9000000000001</v>
      </c>
      <c r="G324" s="2">
        <f t="shared" si="74"/>
        <v>1526</v>
      </c>
      <c r="H324" s="2">
        <f t="shared" si="74"/>
        <v>1526</v>
      </c>
      <c r="I324" s="2">
        <f t="shared" si="74"/>
        <v>1478.3</v>
      </c>
      <c r="J324" s="2">
        <f t="shared" si="74"/>
        <v>1545.3</v>
      </c>
      <c r="K324" s="2">
        <f t="shared" si="74"/>
        <v>1545.3</v>
      </c>
      <c r="L324" s="2">
        <f t="shared" si="74"/>
        <v>1545.3</v>
      </c>
    </row>
    <row r="325" spans="1:12" ht="15">
      <c r="A325" s="25">
        <v>71</v>
      </c>
      <c r="B325" s="26" t="s">
        <v>103</v>
      </c>
      <c r="C325" s="27" t="s">
        <v>59</v>
      </c>
      <c r="D325" s="11" t="s">
        <v>47</v>
      </c>
      <c r="E325" s="8"/>
      <c r="F325" s="2">
        <f aca="true" t="shared" si="75" ref="F325:L325">+F328</f>
        <v>46.2</v>
      </c>
      <c r="G325" s="2">
        <f t="shared" si="75"/>
        <v>46.2</v>
      </c>
      <c r="H325" s="2">
        <f t="shared" si="75"/>
        <v>46.2</v>
      </c>
      <c r="I325" s="2">
        <f t="shared" si="75"/>
        <v>0</v>
      </c>
      <c r="J325" s="2">
        <f t="shared" si="75"/>
        <v>46.1</v>
      </c>
      <c r="K325" s="2">
        <f t="shared" si="75"/>
        <v>46.1</v>
      </c>
      <c r="L325" s="2">
        <f t="shared" si="75"/>
        <v>46.1</v>
      </c>
    </row>
    <row r="326" spans="1:12" ht="15">
      <c r="A326" s="25"/>
      <c r="B326" s="26"/>
      <c r="C326" s="27"/>
      <c r="D326" s="11" t="s">
        <v>52</v>
      </c>
      <c r="E326" s="8"/>
      <c r="F326" s="2"/>
      <c r="G326" s="2"/>
      <c r="H326" s="2"/>
      <c r="I326" s="2"/>
      <c r="J326" s="2"/>
      <c r="K326" s="2"/>
      <c r="L326" s="2"/>
    </row>
    <row r="327" spans="1:12" ht="15">
      <c r="A327" s="25"/>
      <c r="B327" s="26"/>
      <c r="C327" s="27"/>
      <c r="D327" s="11" t="s">
        <v>53</v>
      </c>
      <c r="E327" s="8"/>
      <c r="F327" s="2"/>
      <c r="G327" s="2"/>
      <c r="H327" s="2"/>
      <c r="I327" s="2"/>
      <c r="J327" s="2"/>
      <c r="K327" s="2"/>
      <c r="L327" s="2"/>
    </row>
    <row r="328" spans="1:12" ht="15">
      <c r="A328" s="25"/>
      <c r="B328" s="26"/>
      <c r="C328" s="27"/>
      <c r="D328" s="11" t="s">
        <v>54</v>
      </c>
      <c r="E328" s="8"/>
      <c r="F328" s="2">
        <v>46.2</v>
      </c>
      <c r="G328" s="2">
        <v>46.2</v>
      </c>
      <c r="H328" s="2">
        <v>46.2</v>
      </c>
      <c r="I328" s="2">
        <v>0</v>
      </c>
      <c r="J328" s="2">
        <v>46.1</v>
      </c>
      <c r="K328" s="2">
        <v>46.1</v>
      </c>
      <c r="L328" s="2">
        <v>46.1</v>
      </c>
    </row>
    <row r="329" spans="1:12" ht="15">
      <c r="A329" s="25">
        <v>72</v>
      </c>
      <c r="B329" s="26" t="s">
        <v>104</v>
      </c>
      <c r="C329" s="27" t="s">
        <v>59</v>
      </c>
      <c r="D329" s="11" t="s">
        <v>47</v>
      </c>
      <c r="E329" s="8"/>
      <c r="F329" s="2">
        <f aca="true" t="shared" si="76" ref="F329:L329">+F332</f>
        <v>864.7</v>
      </c>
      <c r="G329" s="2">
        <f t="shared" si="76"/>
        <v>1479.8</v>
      </c>
      <c r="H329" s="2">
        <f t="shared" si="76"/>
        <v>1479.8</v>
      </c>
      <c r="I329" s="2">
        <f t="shared" si="76"/>
        <v>1478.3</v>
      </c>
      <c r="J329" s="2">
        <f t="shared" si="76"/>
        <v>1499.2</v>
      </c>
      <c r="K329" s="2">
        <f t="shared" si="76"/>
        <v>1499.2</v>
      </c>
      <c r="L329" s="2">
        <f t="shared" si="76"/>
        <v>1499.2</v>
      </c>
    </row>
    <row r="330" spans="1:12" ht="15">
      <c r="A330" s="25"/>
      <c r="B330" s="26"/>
      <c r="C330" s="27"/>
      <c r="D330" s="11" t="s">
        <v>52</v>
      </c>
      <c r="E330" s="8"/>
      <c r="F330" s="2"/>
      <c r="G330" s="2"/>
      <c r="H330" s="2"/>
      <c r="I330" s="2"/>
      <c r="J330" s="2"/>
      <c r="K330" s="2"/>
      <c r="L330" s="2"/>
    </row>
    <row r="331" spans="1:12" ht="15">
      <c r="A331" s="25"/>
      <c r="B331" s="26"/>
      <c r="C331" s="27"/>
      <c r="D331" s="11" t="s">
        <v>53</v>
      </c>
      <c r="E331" s="8"/>
      <c r="F331" s="2"/>
      <c r="G331" s="2"/>
      <c r="H331" s="2"/>
      <c r="I331" s="2"/>
      <c r="J331" s="2"/>
      <c r="K331" s="2"/>
      <c r="L331" s="2"/>
    </row>
    <row r="332" spans="1:12" ht="15">
      <c r="A332" s="25"/>
      <c r="B332" s="26"/>
      <c r="C332" s="27"/>
      <c r="D332" s="11" t="s">
        <v>54</v>
      </c>
      <c r="E332" s="8"/>
      <c r="F332" s="2">
        <v>864.7</v>
      </c>
      <c r="G332" s="2">
        <v>1479.8</v>
      </c>
      <c r="H332" s="2">
        <v>1479.8</v>
      </c>
      <c r="I332" s="2">
        <v>1478.3</v>
      </c>
      <c r="J332" s="2">
        <v>1499.2</v>
      </c>
      <c r="K332" s="2">
        <v>1499.2</v>
      </c>
      <c r="L332" s="2">
        <v>1499.2</v>
      </c>
    </row>
    <row r="333" spans="1:12" ht="15">
      <c r="A333" s="25">
        <v>73</v>
      </c>
      <c r="B333" s="26" t="s">
        <v>130</v>
      </c>
      <c r="C333" s="27" t="s">
        <v>59</v>
      </c>
      <c r="D333" s="11" t="s">
        <v>47</v>
      </c>
      <c r="E333" s="8"/>
      <c r="F333" s="2">
        <f aca="true" t="shared" si="77" ref="F333:L336">+F337</f>
        <v>2481.8999999999996</v>
      </c>
      <c r="G333" s="2">
        <f t="shared" si="77"/>
        <v>2027.8</v>
      </c>
      <c r="H333" s="2">
        <f t="shared" si="77"/>
        <v>2027.8</v>
      </c>
      <c r="I333" s="2">
        <f t="shared" si="77"/>
        <v>1003.3</v>
      </c>
      <c r="J333" s="2">
        <f t="shared" si="77"/>
        <v>943.6000000000001</v>
      </c>
      <c r="K333" s="2">
        <f t="shared" si="77"/>
        <v>944.4000000000001</v>
      </c>
      <c r="L333" s="2">
        <f t="shared" si="77"/>
        <v>944.4</v>
      </c>
    </row>
    <row r="334" spans="1:12" ht="15">
      <c r="A334" s="25"/>
      <c r="B334" s="26"/>
      <c r="C334" s="27"/>
      <c r="D334" s="11" t="s">
        <v>52</v>
      </c>
      <c r="E334" s="8"/>
      <c r="F334" s="2">
        <f t="shared" si="77"/>
        <v>0</v>
      </c>
      <c r="G334" s="2">
        <f t="shared" si="77"/>
        <v>0</v>
      </c>
      <c r="H334" s="2">
        <f t="shared" si="77"/>
        <v>0</v>
      </c>
      <c r="I334" s="2">
        <f t="shared" si="77"/>
        <v>0</v>
      </c>
      <c r="J334" s="2">
        <f t="shared" si="77"/>
        <v>0</v>
      </c>
      <c r="K334" s="2">
        <f t="shared" si="77"/>
        <v>0</v>
      </c>
      <c r="L334" s="2">
        <f t="shared" si="77"/>
        <v>0</v>
      </c>
    </row>
    <row r="335" spans="1:12" ht="15">
      <c r="A335" s="25"/>
      <c r="B335" s="26"/>
      <c r="C335" s="27"/>
      <c r="D335" s="11" t="s">
        <v>53</v>
      </c>
      <c r="E335" s="8"/>
      <c r="F335" s="2">
        <f t="shared" si="77"/>
        <v>1551.5</v>
      </c>
      <c r="G335" s="2">
        <f t="shared" si="77"/>
        <v>1551.5</v>
      </c>
      <c r="H335" s="2">
        <f t="shared" si="77"/>
        <v>1551.5</v>
      </c>
      <c r="I335" s="2">
        <f t="shared" si="77"/>
        <v>0</v>
      </c>
      <c r="J335" s="2">
        <f t="shared" si="77"/>
        <v>0</v>
      </c>
      <c r="K335" s="2">
        <f t="shared" si="77"/>
        <v>0</v>
      </c>
      <c r="L335" s="2">
        <f t="shared" si="77"/>
        <v>0</v>
      </c>
    </row>
    <row r="336" spans="1:12" ht="15">
      <c r="A336" s="25"/>
      <c r="B336" s="26"/>
      <c r="C336" s="27"/>
      <c r="D336" s="11" t="s">
        <v>54</v>
      </c>
      <c r="E336" s="8"/>
      <c r="F336" s="2">
        <f t="shared" si="77"/>
        <v>930.4</v>
      </c>
      <c r="G336" s="2">
        <f t="shared" si="77"/>
        <v>476.29999999999995</v>
      </c>
      <c r="H336" s="2">
        <f t="shared" si="77"/>
        <v>476.29999999999995</v>
      </c>
      <c r="I336" s="2">
        <f t="shared" si="77"/>
        <v>1003.3</v>
      </c>
      <c r="J336" s="2">
        <f t="shared" si="77"/>
        <v>943.6000000000001</v>
      </c>
      <c r="K336" s="2">
        <f t="shared" si="77"/>
        <v>944.4000000000001</v>
      </c>
      <c r="L336" s="2">
        <f t="shared" si="77"/>
        <v>944.4</v>
      </c>
    </row>
    <row r="337" spans="1:12" ht="15">
      <c r="A337" s="25">
        <v>74</v>
      </c>
      <c r="B337" s="26" t="s">
        <v>105</v>
      </c>
      <c r="C337" s="27" t="s">
        <v>59</v>
      </c>
      <c r="D337" s="11" t="s">
        <v>47</v>
      </c>
      <c r="E337" s="8"/>
      <c r="F337" s="2">
        <f aca="true" t="shared" si="78" ref="F337:L340">+F341+F345+F349</f>
        <v>2481.8999999999996</v>
      </c>
      <c r="G337" s="2">
        <f t="shared" si="78"/>
        <v>2027.8</v>
      </c>
      <c r="H337" s="2">
        <f t="shared" si="78"/>
        <v>2027.8</v>
      </c>
      <c r="I337" s="2">
        <f t="shared" si="78"/>
        <v>1003.3</v>
      </c>
      <c r="J337" s="2">
        <f t="shared" si="78"/>
        <v>943.6000000000001</v>
      </c>
      <c r="K337" s="2">
        <f t="shared" si="78"/>
        <v>944.4000000000001</v>
      </c>
      <c r="L337" s="2">
        <f t="shared" si="78"/>
        <v>944.4</v>
      </c>
    </row>
    <row r="338" spans="1:12" ht="15">
      <c r="A338" s="25"/>
      <c r="B338" s="26"/>
      <c r="C338" s="27"/>
      <c r="D338" s="11" t="s">
        <v>52</v>
      </c>
      <c r="E338" s="8"/>
      <c r="F338" s="2">
        <f t="shared" si="78"/>
        <v>0</v>
      </c>
      <c r="G338" s="2">
        <f t="shared" si="78"/>
        <v>0</v>
      </c>
      <c r="H338" s="2">
        <f t="shared" si="78"/>
        <v>0</v>
      </c>
      <c r="I338" s="2">
        <f t="shared" si="78"/>
        <v>0</v>
      </c>
      <c r="J338" s="2">
        <f t="shared" si="78"/>
        <v>0</v>
      </c>
      <c r="K338" s="2">
        <f t="shared" si="78"/>
        <v>0</v>
      </c>
      <c r="L338" s="2">
        <f t="shared" si="78"/>
        <v>0</v>
      </c>
    </row>
    <row r="339" spans="1:12" ht="15">
      <c r="A339" s="25"/>
      <c r="B339" s="26"/>
      <c r="C339" s="27"/>
      <c r="D339" s="11" t="s">
        <v>53</v>
      </c>
      <c r="E339" s="8"/>
      <c r="F339" s="2">
        <f t="shared" si="78"/>
        <v>1551.5</v>
      </c>
      <c r="G339" s="2">
        <f t="shared" si="78"/>
        <v>1551.5</v>
      </c>
      <c r="H339" s="2">
        <f t="shared" si="78"/>
        <v>1551.5</v>
      </c>
      <c r="I339" s="2">
        <f t="shared" si="78"/>
        <v>0</v>
      </c>
      <c r="J339" s="2">
        <f t="shared" si="78"/>
        <v>0</v>
      </c>
      <c r="K339" s="2">
        <f t="shared" si="78"/>
        <v>0</v>
      </c>
      <c r="L339" s="2">
        <f t="shared" si="78"/>
        <v>0</v>
      </c>
    </row>
    <row r="340" spans="1:12" ht="15">
      <c r="A340" s="25"/>
      <c r="B340" s="26"/>
      <c r="C340" s="27"/>
      <c r="D340" s="11" t="s">
        <v>54</v>
      </c>
      <c r="E340" s="8"/>
      <c r="F340" s="2">
        <f t="shared" si="78"/>
        <v>930.4</v>
      </c>
      <c r="G340" s="2">
        <f t="shared" si="78"/>
        <v>476.29999999999995</v>
      </c>
      <c r="H340" s="2">
        <f t="shared" si="78"/>
        <v>476.29999999999995</v>
      </c>
      <c r="I340" s="2">
        <f t="shared" si="78"/>
        <v>1003.3</v>
      </c>
      <c r="J340" s="2">
        <f t="shared" si="78"/>
        <v>943.6000000000001</v>
      </c>
      <c r="K340" s="2">
        <f t="shared" si="78"/>
        <v>944.4000000000001</v>
      </c>
      <c r="L340" s="2">
        <f t="shared" si="78"/>
        <v>944.4</v>
      </c>
    </row>
    <row r="341" spans="1:12" ht="15">
      <c r="A341" s="25">
        <v>75</v>
      </c>
      <c r="B341" s="26" t="s">
        <v>106</v>
      </c>
      <c r="C341" s="27" t="s">
        <v>59</v>
      </c>
      <c r="D341" s="11" t="s">
        <v>47</v>
      </c>
      <c r="E341" s="8"/>
      <c r="F341" s="2">
        <f aca="true" t="shared" si="79" ref="F341:L341">+F344</f>
        <v>205</v>
      </c>
      <c r="G341" s="2">
        <f t="shared" si="79"/>
        <v>205</v>
      </c>
      <c r="H341" s="2">
        <f t="shared" si="79"/>
        <v>205</v>
      </c>
      <c r="I341" s="2">
        <f t="shared" si="79"/>
        <v>205</v>
      </c>
      <c r="J341" s="2">
        <f t="shared" si="79"/>
        <v>205</v>
      </c>
      <c r="K341" s="2">
        <f t="shared" si="79"/>
        <v>205</v>
      </c>
      <c r="L341" s="2">
        <f t="shared" si="79"/>
        <v>205</v>
      </c>
    </row>
    <row r="342" spans="1:12" ht="15">
      <c r="A342" s="25"/>
      <c r="B342" s="26"/>
      <c r="C342" s="27"/>
      <c r="D342" s="11" t="s">
        <v>52</v>
      </c>
      <c r="E342" s="8"/>
      <c r="F342" s="2"/>
      <c r="G342" s="2"/>
      <c r="H342" s="2"/>
      <c r="I342" s="2"/>
      <c r="J342" s="2"/>
      <c r="K342" s="2"/>
      <c r="L342" s="2"/>
    </row>
    <row r="343" spans="1:12" ht="15">
      <c r="A343" s="25"/>
      <c r="B343" s="26"/>
      <c r="C343" s="27"/>
      <c r="D343" s="11" t="s">
        <v>53</v>
      </c>
      <c r="E343" s="8"/>
      <c r="F343" s="2"/>
      <c r="G343" s="2"/>
      <c r="H343" s="2"/>
      <c r="I343" s="2"/>
      <c r="J343" s="2"/>
      <c r="K343" s="2"/>
      <c r="L343" s="2"/>
    </row>
    <row r="344" spans="1:12" ht="15">
      <c r="A344" s="25"/>
      <c r="B344" s="26"/>
      <c r="C344" s="27"/>
      <c r="D344" s="11" t="s">
        <v>54</v>
      </c>
      <c r="E344" s="8"/>
      <c r="F344" s="2">
        <v>205</v>
      </c>
      <c r="G344" s="2">
        <v>205</v>
      </c>
      <c r="H344" s="2">
        <v>205</v>
      </c>
      <c r="I344" s="2">
        <v>205</v>
      </c>
      <c r="J344" s="2">
        <v>205</v>
      </c>
      <c r="K344" s="2">
        <v>205</v>
      </c>
      <c r="L344" s="2">
        <v>205</v>
      </c>
    </row>
    <row r="345" spans="1:12" ht="15">
      <c r="A345" s="25">
        <v>76</v>
      </c>
      <c r="B345" s="26" t="s">
        <v>107</v>
      </c>
      <c r="C345" s="27" t="s">
        <v>59</v>
      </c>
      <c r="D345" s="11" t="s">
        <v>47</v>
      </c>
      <c r="E345" s="8"/>
      <c r="F345" s="2">
        <f aca="true" t="shared" si="80" ref="F345:L345">+F348</f>
        <v>626.3</v>
      </c>
      <c r="G345" s="2">
        <f t="shared" si="80"/>
        <v>172.2</v>
      </c>
      <c r="H345" s="2">
        <f t="shared" si="80"/>
        <v>172.2</v>
      </c>
      <c r="I345" s="2">
        <f t="shared" si="80"/>
        <v>699.1999999999999</v>
      </c>
      <c r="J345" s="2">
        <f t="shared" si="80"/>
        <v>639.5000000000001</v>
      </c>
      <c r="K345" s="2">
        <f t="shared" si="80"/>
        <v>640.3000000000001</v>
      </c>
      <c r="L345" s="2">
        <f t="shared" si="80"/>
        <v>640.3</v>
      </c>
    </row>
    <row r="346" spans="1:12" ht="15">
      <c r="A346" s="25"/>
      <c r="B346" s="26"/>
      <c r="C346" s="27"/>
      <c r="D346" s="11" t="s">
        <v>52</v>
      </c>
      <c r="E346" s="8"/>
      <c r="F346" s="2"/>
      <c r="G346" s="2"/>
      <c r="H346" s="2"/>
      <c r="I346" s="2"/>
      <c r="J346" s="2"/>
      <c r="K346" s="2"/>
      <c r="L346" s="2"/>
    </row>
    <row r="347" spans="1:12" ht="15">
      <c r="A347" s="25"/>
      <c r="B347" s="26"/>
      <c r="C347" s="27"/>
      <c r="D347" s="11" t="s">
        <v>53</v>
      </c>
      <c r="E347" s="8"/>
      <c r="F347" s="2"/>
      <c r="G347" s="2"/>
      <c r="H347" s="2"/>
      <c r="I347" s="2"/>
      <c r="J347" s="2"/>
      <c r="K347" s="2"/>
      <c r="L347" s="2"/>
    </row>
    <row r="348" spans="1:12" ht="15">
      <c r="A348" s="25"/>
      <c r="B348" s="26"/>
      <c r="C348" s="27"/>
      <c r="D348" s="11" t="s">
        <v>54</v>
      </c>
      <c r="E348" s="8"/>
      <c r="F348" s="2">
        <v>626.3</v>
      </c>
      <c r="G348" s="2">
        <v>172.2</v>
      </c>
      <c r="H348" s="2">
        <v>172.2</v>
      </c>
      <c r="I348" s="2">
        <f>747.4+156-156.8-47.4</f>
        <v>699.1999999999999</v>
      </c>
      <c r="J348" s="2">
        <f>687.7-156.8-47.4+156</f>
        <v>639.5000000000001</v>
      </c>
      <c r="K348" s="2">
        <f>688.5-156.8-47.4+156</f>
        <v>640.3000000000001</v>
      </c>
      <c r="L348" s="2">
        <v>640.3</v>
      </c>
    </row>
    <row r="349" spans="1:12" ht="15">
      <c r="A349" s="25">
        <v>77</v>
      </c>
      <c r="B349" s="26" t="s">
        <v>108</v>
      </c>
      <c r="C349" s="27" t="s">
        <v>59</v>
      </c>
      <c r="D349" s="11" t="s">
        <v>47</v>
      </c>
      <c r="E349" s="8"/>
      <c r="F349" s="2">
        <f aca="true" t="shared" si="81" ref="F349:L349">+F351+F352</f>
        <v>1650.6</v>
      </c>
      <c r="G349" s="2">
        <f t="shared" si="81"/>
        <v>1650.6</v>
      </c>
      <c r="H349" s="2">
        <f t="shared" si="81"/>
        <v>1650.6</v>
      </c>
      <c r="I349" s="2">
        <f t="shared" si="81"/>
        <v>99.1</v>
      </c>
      <c r="J349" s="2">
        <f t="shared" si="81"/>
        <v>99.1</v>
      </c>
      <c r="K349" s="2">
        <f t="shared" si="81"/>
        <v>99.1</v>
      </c>
      <c r="L349" s="2">
        <f t="shared" si="81"/>
        <v>99.1</v>
      </c>
    </row>
    <row r="350" spans="1:12" ht="15">
      <c r="A350" s="25"/>
      <c r="B350" s="26"/>
      <c r="C350" s="27"/>
      <c r="D350" s="11" t="s">
        <v>52</v>
      </c>
      <c r="E350" s="8"/>
      <c r="F350" s="2"/>
      <c r="G350" s="2"/>
      <c r="H350" s="2"/>
      <c r="I350" s="2"/>
      <c r="J350" s="2"/>
      <c r="K350" s="2"/>
      <c r="L350" s="2"/>
    </row>
    <row r="351" spans="1:12" ht="15">
      <c r="A351" s="25"/>
      <c r="B351" s="26"/>
      <c r="C351" s="27"/>
      <c r="D351" s="11" t="s">
        <v>53</v>
      </c>
      <c r="E351" s="8"/>
      <c r="F351" s="2">
        <v>1551.5</v>
      </c>
      <c r="G351" s="2">
        <v>1551.5</v>
      </c>
      <c r="H351" s="2">
        <v>1551.5</v>
      </c>
      <c r="I351" s="2"/>
      <c r="J351" s="2"/>
      <c r="K351" s="2"/>
      <c r="L351" s="2"/>
    </row>
    <row r="352" spans="1:12" ht="15">
      <c r="A352" s="25"/>
      <c r="B352" s="26"/>
      <c r="C352" s="27"/>
      <c r="D352" s="11" t="s">
        <v>54</v>
      </c>
      <c r="E352" s="8"/>
      <c r="F352" s="2">
        <v>99.1</v>
      </c>
      <c r="G352" s="2">
        <v>99.1</v>
      </c>
      <c r="H352" s="2">
        <v>99.1</v>
      </c>
      <c r="I352" s="2">
        <v>99.1</v>
      </c>
      <c r="J352" s="2">
        <v>99.1</v>
      </c>
      <c r="K352" s="2">
        <v>99.1</v>
      </c>
      <c r="L352" s="2">
        <v>99.1</v>
      </c>
    </row>
    <row r="353" spans="1:12" ht="15">
      <c r="A353" s="25">
        <v>78</v>
      </c>
      <c r="B353" s="26" t="s">
        <v>131</v>
      </c>
      <c r="C353" s="27" t="s">
        <v>59</v>
      </c>
      <c r="D353" s="11" t="s">
        <v>47</v>
      </c>
      <c r="E353" s="8"/>
      <c r="F353" s="2">
        <f>+F354+F355+F356</f>
        <v>23588.1</v>
      </c>
      <c r="G353" s="2">
        <f aca="true" t="shared" si="82" ref="G353:L353">+G354+G355+G356</f>
        <v>25849.899999999998</v>
      </c>
      <c r="H353" s="2">
        <f t="shared" si="82"/>
        <v>27517.1</v>
      </c>
      <c r="I353" s="2">
        <f t="shared" si="82"/>
        <v>29397.9</v>
      </c>
      <c r="J353" s="2">
        <f t="shared" si="82"/>
        <v>30928.100000000002</v>
      </c>
      <c r="K353" s="2">
        <f t="shared" si="82"/>
        <v>31378</v>
      </c>
      <c r="L353" s="2">
        <f t="shared" si="82"/>
        <v>31378</v>
      </c>
    </row>
    <row r="354" spans="1:12" ht="15">
      <c r="A354" s="25"/>
      <c r="B354" s="26"/>
      <c r="C354" s="27"/>
      <c r="D354" s="11" t="s">
        <v>52</v>
      </c>
      <c r="E354" s="8"/>
      <c r="F354" s="2">
        <f aca="true" t="shared" si="83" ref="F354:L356">+F358</f>
        <v>0</v>
      </c>
      <c r="G354" s="2">
        <f t="shared" si="83"/>
        <v>0</v>
      </c>
      <c r="H354" s="2">
        <f t="shared" si="83"/>
        <v>0</v>
      </c>
      <c r="I354" s="2">
        <f t="shared" si="83"/>
        <v>0</v>
      </c>
      <c r="J354" s="2">
        <f t="shared" si="83"/>
        <v>0</v>
      </c>
      <c r="K354" s="2">
        <f t="shared" si="83"/>
        <v>0</v>
      </c>
      <c r="L354" s="2">
        <f t="shared" si="83"/>
        <v>0</v>
      </c>
    </row>
    <row r="355" spans="1:12" ht="15">
      <c r="A355" s="25"/>
      <c r="B355" s="26"/>
      <c r="C355" s="27"/>
      <c r="D355" s="11" t="s">
        <v>53</v>
      </c>
      <c r="E355" s="8"/>
      <c r="F355" s="2">
        <f t="shared" si="83"/>
        <v>0</v>
      </c>
      <c r="G355" s="2">
        <f t="shared" si="83"/>
        <v>0</v>
      </c>
      <c r="H355" s="2">
        <f t="shared" si="83"/>
        <v>0</v>
      </c>
      <c r="I355" s="2">
        <f t="shared" si="83"/>
        <v>0</v>
      </c>
      <c r="J355" s="2">
        <f t="shared" si="83"/>
        <v>0</v>
      </c>
      <c r="K355" s="2">
        <f t="shared" si="83"/>
        <v>0</v>
      </c>
      <c r="L355" s="2">
        <f t="shared" si="83"/>
        <v>0</v>
      </c>
    </row>
    <row r="356" spans="1:12" ht="15">
      <c r="A356" s="25"/>
      <c r="B356" s="26"/>
      <c r="C356" s="27"/>
      <c r="D356" s="11" t="s">
        <v>54</v>
      </c>
      <c r="E356" s="8"/>
      <c r="F356" s="2">
        <f t="shared" si="83"/>
        <v>23588.1</v>
      </c>
      <c r="G356" s="2">
        <f t="shared" si="83"/>
        <v>25849.899999999998</v>
      </c>
      <c r="H356" s="2">
        <f t="shared" si="83"/>
        <v>27517.1</v>
      </c>
      <c r="I356" s="2">
        <f t="shared" si="83"/>
        <v>29397.9</v>
      </c>
      <c r="J356" s="2">
        <f t="shared" si="83"/>
        <v>30928.100000000002</v>
      </c>
      <c r="K356" s="2">
        <f t="shared" si="83"/>
        <v>31378</v>
      </c>
      <c r="L356" s="2">
        <f t="shared" si="83"/>
        <v>31378</v>
      </c>
    </row>
    <row r="357" spans="1:12" ht="15">
      <c r="A357" s="25">
        <v>79</v>
      </c>
      <c r="B357" s="26" t="s">
        <v>70</v>
      </c>
      <c r="C357" s="27" t="s">
        <v>59</v>
      </c>
      <c r="D357" s="11" t="s">
        <v>47</v>
      </c>
      <c r="E357" s="8"/>
      <c r="F357" s="2">
        <f>+F358+F359+F360</f>
        <v>23588.1</v>
      </c>
      <c r="G357" s="2">
        <f aca="true" t="shared" si="84" ref="G357:L357">+G358+G359+G360</f>
        <v>25849.899999999998</v>
      </c>
      <c r="H357" s="2">
        <f t="shared" si="84"/>
        <v>27517.1</v>
      </c>
      <c r="I357" s="2">
        <f t="shared" si="84"/>
        <v>29397.9</v>
      </c>
      <c r="J357" s="2">
        <f t="shared" si="84"/>
        <v>30928.100000000002</v>
      </c>
      <c r="K357" s="2">
        <f t="shared" si="84"/>
        <v>31378</v>
      </c>
      <c r="L357" s="2">
        <f t="shared" si="84"/>
        <v>31378</v>
      </c>
    </row>
    <row r="358" spans="1:12" ht="15">
      <c r="A358" s="25"/>
      <c r="B358" s="26"/>
      <c r="C358" s="27"/>
      <c r="D358" s="11" t="s">
        <v>52</v>
      </c>
      <c r="E358" s="8"/>
      <c r="F358" s="2">
        <f aca="true" t="shared" si="85" ref="F358:L358">+F362+F366+F370</f>
        <v>0</v>
      </c>
      <c r="G358" s="2">
        <f t="shared" si="85"/>
        <v>0</v>
      </c>
      <c r="H358" s="2">
        <f t="shared" si="85"/>
        <v>0</v>
      </c>
      <c r="I358" s="2">
        <f t="shared" si="85"/>
        <v>0</v>
      </c>
      <c r="J358" s="2">
        <f t="shared" si="85"/>
        <v>0</v>
      </c>
      <c r="K358" s="2">
        <f t="shared" si="85"/>
        <v>0</v>
      </c>
      <c r="L358" s="2">
        <f t="shared" si="85"/>
        <v>0</v>
      </c>
    </row>
    <row r="359" spans="1:12" ht="15">
      <c r="A359" s="25"/>
      <c r="B359" s="26"/>
      <c r="C359" s="27"/>
      <c r="D359" s="11" t="s">
        <v>53</v>
      </c>
      <c r="E359" s="8"/>
      <c r="F359" s="2">
        <f aca="true" t="shared" si="86" ref="F359:L359">+F363+F367+F371+F376</f>
        <v>0</v>
      </c>
      <c r="G359" s="2">
        <f t="shared" si="86"/>
        <v>0</v>
      </c>
      <c r="H359" s="2">
        <f t="shared" si="86"/>
        <v>0</v>
      </c>
      <c r="I359" s="2">
        <f t="shared" si="86"/>
        <v>0</v>
      </c>
      <c r="J359" s="2">
        <f t="shared" si="86"/>
        <v>0</v>
      </c>
      <c r="K359" s="2">
        <f t="shared" si="86"/>
        <v>0</v>
      </c>
      <c r="L359" s="2">
        <f t="shared" si="86"/>
        <v>0</v>
      </c>
    </row>
    <row r="360" spans="1:12" ht="15">
      <c r="A360" s="25"/>
      <c r="B360" s="26"/>
      <c r="C360" s="27"/>
      <c r="D360" s="11" t="s">
        <v>54</v>
      </c>
      <c r="E360" s="8"/>
      <c r="F360" s="2">
        <f>+F364+F368+F372+F385</f>
        <v>23588.1</v>
      </c>
      <c r="G360" s="2">
        <f>+G364+G368+G372+G378+G385</f>
        <v>25849.899999999998</v>
      </c>
      <c r="H360" s="2">
        <f>+H364+H368+H372+H378+H385</f>
        <v>27517.1</v>
      </c>
      <c r="I360" s="2">
        <f>+I364+I368+I372</f>
        <v>29397.9</v>
      </c>
      <c r="J360" s="2">
        <f>+J364+J368+J372</f>
        <v>30928.100000000002</v>
      </c>
      <c r="K360" s="2">
        <f>+K364+K368+K372</f>
        <v>31378</v>
      </c>
      <c r="L360" s="2">
        <f>+L364+L368+L372</f>
        <v>31378</v>
      </c>
    </row>
    <row r="361" spans="1:12" ht="15">
      <c r="A361" s="25">
        <v>80</v>
      </c>
      <c r="B361" s="26" t="s">
        <v>109</v>
      </c>
      <c r="C361" s="27" t="s">
        <v>59</v>
      </c>
      <c r="D361" s="11" t="s">
        <v>47</v>
      </c>
      <c r="E361" s="8"/>
      <c r="F361" s="2">
        <f aca="true" t="shared" si="87" ref="F361:L361">+F364</f>
        <v>11537.1</v>
      </c>
      <c r="G361" s="2">
        <f t="shared" si="87"/>
        <v>5381.7</v>
      </c>
      <c r="H361" s="2">
        <f t="shared" si="87"/>
        <v>7907.9</v>
      </c>
      <c r="I361" s="2">
        <f t="shared" si="87"/>
        <v>27413.7</v>
      </c>
      <c r="J361" s="2">
        <f t="shared" si="87"/>
        <v>28966.9</v>
      </c>
      <c r="K361" s="2">
        <f t="shared" si="87"/>
        <v>29398</v>
      </c>
      <c r="L361" s="2">
        <f t="shared" si="87"/>
        <v>29398</v>
      </c>
    </row>
    <row r="362" spans="1:12" ht="15">
      <c r="A362" s="25"/>
      <c r="B362" s="26"/>
      <c r="C362" s="27"/>
      <c r="D362" s="11" t="s">
        <v>52</v>
      </c>
      <c r="E362" s="8"/>
      <c r="F362" s="2"/>
      <c r="G362" s="2"/>
      <c r="H362" s="2"/>
      <c r="I362" s="2"/>
      <c r="J362" s="2"/>
      <c r="K362" s="2"/>
      <c r="L362" s="2"/>
    </row>
    <row r="363" spans="1:12" ht="15">
      <c r="A363" s="25"/>
      <c r="B363" s="26"/>
      <c r="C363" s="27"/>
      <c r="D363" s="11" t="s">
        <v>53</v>
      </c>
      <c r="E363" s="8"/>
      <c r="F363" s="2"/>
      <c r="G363" s="2"/>
      <c r="H363" s="2"/>
      <c r="I363" s="2"/>
      <c r="J363" s="2"/>
      <c r="K363" s="2"/>
      <c r="L363" s="2"/>
    </row>
    <row r="364" spans="1:12" ht="15">
      <c r="A364" s="25"/>
      <c r="B364" s="26"/>
      <c r="C364" s="27"/>
      <c r="D364" s="11" t="s">
        <v>54</v>
      </c>
      <c r="E364" s="8"/>
      <c r="F364" s="2">
        <v>11537.1</v>
      </c>
      <c r="G364" s="2">
        <v>5381.7</v>
      </c>
      <c r="H364" s="2">
        <v>7907.9</v>
      </c>
      <c r="I364" s="2">
        <v>27413.7</v>
      </c>
      <c r="J364" s="2">
        <v>28966.9</v>
      </c>
      <c r="K364" s="2">
        <v>29398</v>
      </c>
      <c r="L364" s="2">
        <v>29398</v>
      </c>
    </row>
    <row r="365" spans="1:12" ht="15">
      <c r="A365" s="25">
        <v>81</v>
      </c>
      <c r="B365" s="26" t="s">
        <v>110</v>
      </c>
      <c r="C365" s="27" t="s">
        <v>59</v>
      </c>
      <c r="D365" s="11" t="s">
        <v>47</v>
      </c>
      <c r="E365" s="8"/>
      <c r="F365" s="2">
        <f aca="true" t="shared" si="88" ref="F365:L365">+F368</f>
        <v>418.6</v>
      </c>
      <c r="G365" s="2">
        <f t="shared" si="88"/>
        <v>444.4</v>
      </c>
      <c r="H365" s="2">
        <f t="shared" si="88"/>
        <v>444.4</v>
      </c>
      <c r="I365" s="2">
        <f t="shared" si="88"/>
        <v>475</v>
      </c>
      <c r="J365" s="2">
        <f t="shared" si="88"/>
        <v>451.7</v>
      </c>
      <c r="K365" s="2">
        <f t="shared" si="88"/>
        <v>470.2</v>
      </c>
      <c r="L365" s="2">
        <f t="shared" si="88"/>
        <v>470.2</v>
      </c>
    </row>
    <row r="366" spans="1:12" ht="15">
      <c r="A366" s="25"/>
      <c r="B366" s="26"/>
      <c r="C366" s="27"/>
      <c r="D366" s="11" t="s">
        <v>52</v>
      </c>
      <c r="E366" s="8"/>
      <c r="F366" s="2"/>
      <c r="G366" s="2"/>
      <c r="H366" s="2"/>
      <c r="I366" s="2"/>
      <c r="J366" s="2"/>
      <c r="K366" s="2"/>
      <c r="L366" s="2"/>
    </row>
    <row r="367" spans="1:12" ht="15">
      <c r="A367" s="25"/>
      <c r="B367" s="26"/>
      <c r="C367" s="27"/>
      <c r="D367" s="11" t="s">
        <v>53</v>
      </c>
      <c r="E367" s="8"/>
      <c r="F367" s="2"/>
      <c r="G367" s="2"/>
      <c r="H367" s="2"/>
      <c r="I367" s="2"/>
      <c r="J367" s="2"/>
      <c r="K367" s="2"/>
      <c r="L367" s="2"/>
    </row>
    <row r="368" spans="1:12" ht="15">
      <c r="A368" s="25"/>
      <c r="B368" s="26"/>
      <c r="C368" s="27"/>
      <c r="D368" s="11" t="s">
        <v>54</v>
      </c>
      <c r="E368" s="8"/>
      <c r="F368" s="2">
        <v>418.6</v>
      </c>
      <c r="G368" s="2">
        <v>444.4</v>
      </c>
      <c r="H368" s="2">
        <v>444.4</v>
      </c>
      <c r="I368" s="2">
        <v>475</v>
      </c>
      <c r="J368" s="2">
        <v>451.7</v>
      </c>
      <c r="K368" s="2">
        <v>470.2</v>
      </c>
      <c r="L368" s="2">
        <v>470.2</v>
      </c>
    </row>
    <row r="369" spans="1:12" ht="15">
      <c r="A369" s="25">
        <v>82</v>
      </c>
      <c r="B369" s="26" t="s">
        <v>111</v>
      </c>
      <c r="C369" s="27" t="s">
        <v>59</v>
      </c>
      <c r="D369" s="11" t="s">
        <v>47</v>
      </c>
      <c r="E369" s="8"/>
      <c r="F369" s="2">
        <f aca="true" t="shared" si="89" ref="F369:L369">+F372</f>
        <v>1358.5</v>
      </c>
      <c r="G369" s="2">
        <f t="shared" si="89"/>
        <v>1218.5</v>
      </c>
      <c r="H369" s="2">
        <f t="shared" si="89"/>
        <v>1307.6</v>
      </c>
      <c r="I369" s="2">
        <f t="shared" si="89"/>
        <v>1509.1999999999998</v>
      </c>
      <c r="J369" s="2">
        <f t="shared" si="89"/>
        <v>1509.5</v>
      </c>
      <c r="K369" s="2">
        <f t="shared" si="89"/>
        <v>1509.8</v>
      </c>
      <c r="L369" s="2">
        <f t="shared" si="89"/>
        <v>1509.8</v>
      </c>
    </row>
    <row r="370" spans="1:12" ht="15">
      <c r="A370" s="25"/>
      <c r="B370" s="26"/>
      <c r="C370" s="27"/>
      <c r="D370" s="11" t="s">
        <v>52</v>
      </c>
      <c r="E370" s="8"/>
      <c r="F370" s="2"/>
      <c r="G370" s="2"/>
      <c r="H370" s="2"/>
      <c r="I370" s="2"/>
      <c r="J370" s="2"/>
      <c r="K370" s="2"/>
      <c r="L370" s="2"/>
    </row>
    <row r="371" spans="1:12" ht="15">
      <c r="A371" s="25"/>
      <c r="B371" s="26"/>
      <c r="C371" s="27"/>
      <c r="D371" s="11" t="s">
        <v>53</v>
      </c>
      <c r="E371" s="8"/>
      <c r="F371" s="2"/>
      <c r="G371" s="2"/>
      <c r="H371" s="2"/>
      <c r="I371" s="2"/>
      <c r="J371" s="2"/>
      <c r="K371" s="2"/>
      <c r="L371" s="2"/>
    </row>
    <row r="372" spans="1:12" ht="15">
      <c r="A372" s="25"/>
      <c r="B372" s="26"/>
      <c r="C372" s="27"/>
      <c r="D372" s="11" t="s">
        <v>54</v>
      </c>
      <c r="E372" s="8"/>
      <c r="F372" s="2">
        <v>1358.5</v>
      </c>
      <c r="G372" s="2">
        <v>1218.5</v>
      </c>
      <c r="H372" s="2">
        <v>1307.6</v>
      </c>
      <c r="I372" s="2">
        <f>30+10+15+1451.1+3.1</f>
        <v>1509.1999999999998</v>
      </c>
      <c r="J372" s="2">
        <f>30+10.3+15+3.1+1451.1</f>
        <v>1509.5</v>
      </c>
      <c r="K372" s="2">
        <f>30+10.6+15+3.1+1451.1</f>
        <v>1509.8</v>
      </c>
      <c r="L372" s="2">
        <f>30+10.6+15+3.1+1451.1</f>
        <v>1509.8</v>
      </c>
    </row>
    <row r="373" spans="1:12" ht="15">
      <c r="A373" s="25"/>
      <c r="B373" s="26"/>
      <c r="C373" s="27"/>
      <c r="D373" s="11" t="s">
        <v>60</v>
      </c>
      <c r="E373" s="8"/>
      <c r="F373" s="2"/>
      <c r="G373" s="2"/>
      <c r="H373" s="2"/>
      <c r="I373" s="8"/>
      <c r="J373" s="8"/>
      <c r="K373" s="8"/>
      <c r="L373" s="8"/>
    </row>
    <row r="374" spans="1:12" ht="15">
      <c r="A374" s="25">
        <v>83</v>
      </c>
      <c r="B374" s="26" t="s">
        <v>112</v>
      </c>
      <c r="C374" s="27" t="s">
        <v>59</v>
      </c>
      <c r="D374" s="11" t="s">
        <v>47</v>
      </c>
      <c r="E374" s="8"/>
      <c r="F374" s="2">
        <f>+F376</f>
        <v>0</v>
      </c>
      <c r="G374" s="2">
        <f>+G376</f>
        <v>0</v>
      </c>
      <c r="H374" s="2"/>
      <c r="I374" s="2"/>
      <c r="J374" s="2"/>
      <c r="K374" s="2"/>
      <c r="L374" s="2"/>
    </row>
    <row r="375" spans="1:12" ht="15">
      <c r="A375" s="25"/>
      <c r="B375" s="26"/>
      <c r="C375" s="27"/>
      <c r="D375" s="11" t="s">
        <v>52</v>
      </c>
      <c r="E375" s="8"/>
      <c r="F375" s="2"/>
      <c r="G375" s="2"/>
      <c r="H375" s="2"/>
      <c r="I375" s="2"/>
      <c r="J375" s="2"/>
      <c r="K375" s="2"/>
      <c r="L375" s="2"/>
    </row>
    <row r="376" spans="1:12" ht="15">
      <c r="A376" s="25"/>
      <c r="B376" s="26"/>
      <c r="C376" s="27"/>
      <c r="D376" s="11" t="s">
        <v>53</v>
      </c>
      <c r="E376" s="8"/>
      <c r="F376" s="2"/>
      <c r="G376" s="2"/>
      <c r="H376" s="2"/>
      <c r="I376" s="2"/>
      <c r="J376" s="2"/>
      <c r="K376" s="2"/>
      <c r="L376" s="2"/>
    </row>
    <row r="377" spans="1:12" ht="15">
      <c r="A377" s="25"/>
      <c r="B377" s="26"/>
      <c r="C377" s="27"/>
      <c r="D377" s="11" t="s">
        <v>54</v>
      </c>
      <c r="E377" s="8"/>
      <c r="F377" s="2"/>
      <c r="G377" s="2"/>
      <c r="H377" s="2"/>
      <c r="I377" s="2"/>
      <c r="J377" s="2"/>
      <c r="K377" s="2"/>
      <c r="L377" s="2"/>
    </row>
    <row r="378" spans="1:12" ht="21" customHeight="1">
      <c r="A378" s="25">
        <v>84</v>
      </c>
      <c r="B378" s="26" t="s">
        <v>113</v>
      </c>
      <c r="C378" s="27" t="s">
        <v>59</v>
      </c>
      <c r="D378" s="11" t="s">
        <v>47</v>
      </c>
      <c r="E378" s="8"/>
      <c r="F378" s="2"/>
      <c r="G378" s="2">
        <f>+G380+G381</f>
        <v>0</v>
      </c>
      <c r="H378" s="2"/>
      <c r="I378" s="2"/>
      <c r="J378" s="2"/>
      <c r="K378" s="2"/>
      <c r="L378" s="2"/>
    </row>
    <row r="379" spans="1:12" ht="21.75" customHeight="1">
      <c r="A379" s="25"/>
      <c r="B379" s="26"/>
      <c r="C379" s="27"/>
      <c r="D379" s="11" t="s">
        <v>52</v>
      </c>
      <c r="E379" s="8"/>
      <c r="F379" s="2"/>
      <c r="G379" s="2"/>
      <c r="H379" s="2"/>
      <c r="I379" s="2"/>
      <c r="J379" s="2"/>
      <c r="K379" s="2"/>
      <c r="L379" s="2"/>
    </row>
    <row r="380" spans="1:12" ht="15">
      <c r="A380" s="25"/>
      <c r="B380" s="26"/>
      <c r="C380" s="27"/>
      <c r="D380" s="11" t="s">
        <v>53</v>
      </c>
      <c r="E380" s="8"/>
      <c r="F380" s="2"/>
      <c r="G380" s="2"/>
      <c r="H380" s="2"/>
      <c r="I380" s="2"/>
      <c r="J380" s="2"/>
      <c r="K380" s="2"/>
      <c r="L380" s="2"/>
    </row>
    <row r="381" spans="1:12" ht="15">
      <c r="A381" s="25"/>
      <c r="B381" s="26"/>
      <c r="C381" s="27"/>
      <c r="D381" s="11" t="s">
        <v>54</v>
      </c>
      <c r="E381" s="8"/>
      <c r="F381" s="2"/>
      <c r="G381" s="2"/>
      <c r="H381" s="2"/>
      <c r="I381" s="2"/>
      <c r="J381" s="2"/>
      <c r="K381" s="2"/>
      <c r="L381" s="2"/>
    </row>
    <row r="382" spans="1:12" ht="30" customHeight="1">
      <c r="A382" s="25">
        <v>85</v>
      </c>
      <c r="B382" s="26" t="s">
        <v>138</v>
      </c>
      <c r="C382" s="27" t="s">
        <v>59</v>
      </c>
      <c r="D382" s="11" t="s">
        <v>47</v>
      </c>
      <c r="E382" s="8"/>
      <c r="F382" s="2">
        <f>+F383+F384+F385</f>
        <v>10273.9</v>
      </c>
      <c r="G382" s="2">
        <f aca="true" t="shared" si="90" ref="G382:L382">+G383+G384+G385</f>
        <v>18805.3</v>
      </c>
      <c r="H382" s="2">
        <f t="shared" si="90"/>
        <v>17857.2</v>
      </c>
      <c r="I382" s="2">
        <f t="shared" si="90"/>
        <v>0</v>
      </c>
      <c r="J382" s="2">
        <f t="shared" si="90"/>
        <v>0</v>
      </c>
      <c r="K382" s="2">
        <f t="shared" si="90"/>
        <v>0</v>
      </c>
      <c r="L382" s="2">
        <f t="shared" si="90"/>
        <v>0</v>
      </c>
    </row>
    <row r="383" spans="1:12" ht="30" customHeight="1">
      <c r="A383" s="25"/>
      <c r="B383" s="26"/>
      <c r="C383" s="27"/>
      <c r="D383" s="11" t="s">
        <v>52</v>
      </c>
      <c r="E383" s="8"/>
      <c r="F383" s="2"/>
      <c r="G383" s="2"/>
      <c r="H383" s="2"/>
      <c r="I383" s="2"/>
      <c r="J383" s="2"/>
      <c r="K383" s="2"/>
      <c r="L383" s="2"/>
    </row>
    <row r="384" spans="1:12" ht="30" customHeight="1">
      <c r="A384" s="25"/>
      <c r="B384" s="26"/>
      <c r="C384" s="27"/>
      <c r="D384" s="11" t="s">
        <v>53</v>
      </c>
      <c r="E384" s="8"/>
      <c r="F384" s="2"/>
      <c r="G384" s="2"/>
      <c r="H384" s="2"/>
      <c r="I384" s="2"/>
      <c r="J384" s="2"/>
      <c r="K384" s="2"/>
      <c r="L384" s="2"/>
    </row>
    <row r="385" spans="1:12" ht="30" customHeight="1">
      <c r="A385" s="25"/>
      <c r="B385" s="26"/>
      <c r="C385" s="27"/>
      <c r="D385" s="11" t="s">
        <v>54</v>
      </c>
      <c r="E385" s="8"/>
      <c r="F385" s="2">
        <f>9914.9+359</f>
        <v>10273.9</v>
      </c>
      <c r="G385" s="2">
        <f>18429.3+376</f>
        <v>18805.3</v>
      </c>
      <c r="H385" s="2">
        <f>17500.2+357</f>
        <v>17857.2</v>
      </c>
      <c r="I385" s="2"/>
      <c r="J385" s="2"/>
      <c r="K385" s="2"/>
      <c r="L385" s="2"/>
    </row>
  </sheetData>
  <sheetProtection/>
  <mergeCells count="287">
    <mergeCell ref="B129:B132"/>
    <mergeCell ref="C129:C132"/>
    <mergeCell ref="A5:L5"/>
    <mergeCell ref="A6:L6"/>
    <mergeCell ref="A1:L1"/>
    <mergeCell ref="A2:L2"/>
    <mergeCell ref="A3:L3"/>
    <mergeCell ref="A4:L4"/>
    <mergeCell ref="A7:L7"/>
    <mergeCell ref="A8:L8"/>
    <mergeCell ref="A9:L9"/>
    <mergeCell ref="A10:L10"/>
    <mergeCell ref="A11:L11"/>
    <mergeCell ref="A12:A13"/>
    <mergeCell ref="B12:B13"/>
    <mergeCell ref="C12:C13"/>
    <mergeCell ref="D12:L12"/>
    <mergeCell ref="A15:A19"/>
    <mergeCell ref="B15:B19"/>
    <mergeCell ref="C15:C19"/>
    <mergeCell ref="A20:A31"/>
    <mergeCell ref="B20:B31"/>
    <mergeCell ref="C20:C23"/>
    <mergeCell ref="C24:C27"/>
    <mergeCell ref="C28:C31"/>
    <mergeCell ref="A32:A35"/>
    <mergeCell ref="B32:B35"/>
    <mergeCell ref="C32:C35"/>
    <mergeCell ref="A36:A39"/>
    <mergeCell ref="B36:B39"/>
    <mergeCell ref="C36:C39"/>
    <mergeCell ref="A40:A43"/>
    <mergeCell ref="B40:B43"/>
    <mergeCell ref="C40:C43"/>
    <mergeCell ref="A44:A47"/>
    <mergeCell ref="B44:B47"/>
    <mergeCell ref="C44:C47"/>
    <mergeCell ref="A48:A51"/>
    <mergeCell ref="B48:B51"/>
    <mergeCell ref="C48:C51"/>
    <mergeCell ref="A52:A55"/>
    <mergeCell ref="B52:B55"/>
    <mergeCell ref="C52:C55"/>
    <mergeCell ref="A56:A59"/>
    <mergeCell ref="B56:B59"/>
    <mergeCell ref="C56:C59"/>
    <mergeCell ref="A60:A63"/>
    <mergeCell ref="B60:B63"/>
    <mergeCell ref="C60:C63"/>
    <mergeCell ref="A64:A67"/>
    <mergeCell ref="B64:B67"/>
    <mergeCell ref="C64:C67"/>
    <mergeCell ref="A68:A71"/>
    <mergeCell ref="B68:B71"/>
    <mergeCell ref="C68:C71"/>
    <mergeCell ref="A72:A75"/>
    <mergeCell ref="B72:B75"/>
    <mergeCell ref="C72:C75"/>
    <mergeCell ref="A76:A79"/>
    <mergeCell ref="B76:B79"/>
    <mergeCell ref="C76:C79"/>
    <mergeCell ref="A80:A83"/>
    <mergeCell ref="B80:B83"/>
    <mergeCell ref="C80:C83"/>
    <mergeCell ref="A84:A87"/>
    <mergeCell ref="B84:B87"/>
    <mergeCell ref="C84:C87"/>
    <mergeCell ref="A88:A91"/>
    <mergeCell ref="B88:B91"/>
    <mergeCell ref="C88:C91"/>
    <mergeCell ref="A92:A95"/>
    <mergeCell ref="B92:B95"/>
    <mergeCell ref="C92:C95"/>
    <mergeCell ref="A96:A99"/>
    <mergeCell ref="B96:B99"/>
    <mergeCell ref="C96:C99"/>
    <mergeCell ref="A100:A104"/>
    <mergeCell ref="B100:B104"/>
    <mergeCell ref="C100:C104"/>
    <mergeCell ref="A105:A108"/>
    <mergeCell ref="B105:B108"/>
    <mergeCell ref="C105:C108"/>
    <mergeCell ref="A109:A112"/>
    <mergeCell ref="B109:B112"/>
    <mergeCell ref="C109:C112"/>
    <mergeCell ref="A113:A116"/>
    <mergeCell ref="B113:B116"/>
    <mergeCell ref="C113:C116"/>
    <mergeCell ref="A117:A120"/>
    <mergeCell ref="B117:B120"/>
    <mergeCell ref="C117:C120"/>
    <mergeCell ref="A133:A136"/>
    <mergeCell ref="B133:B136"/>
    <mergeCell ref="C133:C136"/>
    <mergeCell ref="A121:A124"/>
    <mergeCell ref="B121:B124"/>
    <mergeCell ref="C121:C124"/>
    <mergeCell ref="A125:A128"/>
    <mergeCell ref="B125:B128"/>
    <mergeCell ref="C125:C128"/>
    <mergeCell ref="A129:A132"/>
    <mergeCell ref="A137:A140"/>
    <mergeCell ref="B137:B140"/>
    <mergeCell ref="C137:C140"/>
    <mergeCell ref="A141:A144"/>
    <mergeCell ref="B141:B144"/>
    <mergeCell ref="C141:C144"/>
    <mergeCell ref="A145:A148"/>
    <mergeCell ref="B145:B148"/>
    <mergeCell ref="C145:C148"/>
    <mergeCell ref="A149:A152"/>
    <mergeCell ref="B149:B152"/>
    <mergeCell ref="C149:C152"/>
    <mergeCell ref="A153:A156"/>
    <mergeCell ref="B153:B156"/>
    <mergeCell ref="C153:C156"/>
    <mergeCell ref="A157:A160"/>
    <mergeCell ref="B157:B160"/>
    <mergeCell ref="C157:C160"/>
    <mergeCell ref="A161:A164"/>
    <mergeCell ref="B161:B164"/>
    <mergeCell ref="C161:C164"/>
    <mergeCell ref="A165:A168"/>
    <mergeCell ref="B165:B168"/>
    <mergeCell ref="C165:C168"/>
    <mergeCell ref="A169:A172"/>
    <mergeCell ref="B169:B172"/>
    <mergeCell ref="C169:C172"/>
    <mergeCell ref="A173:A176"/>
    <mergeCell ref="B173:B176"/>
    <mergeCell ref="C173:C176"/>
    <mergeCell ref="A177:A180"/>
    <mergeCell ref="B177:B180"/>
    <mergeCell ref="C177:C180"/>
    <mergeCell ref="A181:A184"/>
    <mergeCell ref="B181:B184"/>
    <mergeCell ref="C181:C184"/>
    <mergeCell ref="A185:A188"/>
    <mergeCell ref="B185:B188"/>
    <mergeCell ref="C185:C188"/>
    <mergeCell ref="A189:A192"/>
    <mergeCell ref="B189:B192"/>
    <mergeCell ref="C189:C192"/>
    <mergeCell ref="A193:A196"/>
    <mergeCell ref="B193:B196"/>
    <mergeCell ref="C193:C196"/>
    <mergeCell ref="A197:A200"/>
    <mergeCell ref="B197:B200"/>
    <mergeCell ref="C197:C200"/>
    <mergeCell ref="A201:A204"/>
    <mergeCell ref="B201:B204"/>
    <mergeCell ref="C201:C204"/>
    <mergeCell ref="A205:A208"/>
    <mergeCell ref="B205:B208"/>
    <mergeCell ref="C205:C208"/>
    <mergeCell ref="A209:A212"/>
    <mergeCell ref="B209:B212"/>
    <mergeCell ref="C209:C212"/>
    <mergeCell ref="A213:A216"/>
    <mergeCell ref="B213:B216"/>
    <mergeCell ref="C213:C216"/>
    <mergeCell ref="A217:A220"/>
    <mergeCell ref="B217:B220"/>
    <mergeCell ref="C217:C220"/>
    <mergeCell ref="A221:A224"/>
    <mergeCell ref="B221:B224"/>
    <mergeCell ref="C221:C224"/>
    <mergeCell ref="A225:A228"/>
    <mergeCell ref="B225:B228"/>
    <mergeCell ref="C225:C228"/>
    <mergeCell ref="A229:A232"/>
    <mergeCell ref="B229:B232"/>
    <mergeCell ref="C229:C232"/>
    <mergeCell ref="A233:A236"/>
    <mergeCell ref="B233:B236"/>
    <mergeCell ref="C233:C236"/>
    <mergeCell ref="A237:A240"/>
    <mergeCell ref="B237:B240"/>
    <mergeCell ref="C237:C240"/>
    <mergeCell ref="A241:A244"/>
    <mergeCell ref="B241:B244"/>
    <mergeCell ref="C241:C244"/>
    <mergeCell ref="A245:A248"/>
    <mergeCell ref="B245:B248"/>
    <mergeCell ref="C245:C248"/>
    <mergeCell ref="A249:A252"/>
    <mergeCell ref="B249:B252"/>
    <mergeCell ref="C249:C252"/>
    <mergeCell ref="A253:A256"/>
    <mergeCell ref="B253:B256"/>
    <mergeCell ref="C253:C256"/>
    <mergeCell ref="A257:A260"/>
    <mergeCell ref="B257:B260"/>
    <mergeCell ref="C257:C260"/>
    <mergeCell ref="A261:A264"/>
    <mergeCell ref="B261:B264"/>
    <mergeCell ref="C261:C264"/>
    <mergeCell ref="A265:A268"/>
    <mergeCell ref="B265:B268"/>
    <mergeCell ref="C265:C268"/>
    <mergeCell ref="A269:A272"/>
    <mergeCell ref="B269:B272"/>
    <mergeCell ref="C269:C272"/>
    <mergeCell ref="A273:A276"/>
    <mergeCell ref="B273:B276"/>
    <mergeCell ref="C273:C276"/>
    <mergeCell ref="A277:A280"/>
    <mergeCell ref="B277:B280"/>
    <mergeCell ref="C277:C280"/>
    <mergeCell ref="A281:A284"/>
    <mergeCell ref="B281:B284"/>
    <mergeCell ref="C281:C284"/>
    <mergeCell ref="A285:A288"/>
    <mergeCell ref="B285:B288"/>
    <mergeCell ref="C285:C288"/>
    <mergeCell ref="A289:A292"/>
    <mergeCell ref="B289:B292"/>
    <mergeCell ref="C289:C292"/>
    <mergeCell ref="A293:A296"/>
    <mergeCell ref="B293:B296"/>
    <mergeCell ref="C293:C296"/>
    <mergeCell ref="A297:A300"/>
    <mergeCell ref="B297:B300"/>
    <mergeCell ref="C297:C300"/>
    <mergeCell ref="A301:A304"/>
    <mergeCell ref="B301:B304"/>
    <mergeCell ref="C301:C304"/>
    <mergeCell ref="A305:A308"/>
    <mergeCell ref="B305:B308"/>
    <mergeCell ref="C305:C308"/>
    <mergeCell ref="A309:A312"/>
    <mergeCell ref="B309:B312"/>
    <mergeCell ref="C309:C312"/>
    <mergeCell ref="A313:A316"/>
    <mergeCell ref="B313:B316"/>
    <mergeCell ref="C313:C316"/>
    <mergeCell ref="A317:A320"/>
    <mergeCell ref="B317:B320"/>
    <mergeCell ref="C317:C320"/>
    <mergeCell ref="A321:A324"/>
    <mergeCell ref="B321:B324"/>
    <mergeCell ref="C321:C324"/>
    <mergeCell ref="A325:A328"/>
    <mergeCell ref="B325:B328"/>
    <mergeCell ref="C325:C328"/>
    <mergeCell ref="A329:A332"/>
    <mergeCell ref="B329:B332"/>
    <mergeCell ref="C329:C332"/>
    <mergeCell ref="A333:A336"/>
    <mergeCell ref="B333:B336"/>
    <mergeCell ref="C333:C336"/>
    <mergeCell ref="A337:A340"/>
    <mergeCell ref="B337:B340"/>
    <mergeCell ref="C337:C340"/>
    <mergeCell ref="A341:A344"/>
    <mergeCell ref="B341:B344"/>
    <mergeCell ref="C341:C344"/>
    <mergeCell ref="A345:A348"/>
    <mergeCell ref="B345:B348"/>
    <mergeCell ref="C345:C348"/>
    <mergeCell ref="A349:A352"/>
    <mergeCell ref="B349:B352"/>
    <mergeCell ref="C349:C352"/>
    <mergeCell ref="A353:A356"/>
    <mergeCell ref="B353:B356"/>
    <mergeCell ref="C353:C356"/>
    <mergeCell ref="A357:A360"/>
    <mergeCell ref="B357:B360"/>
    <mergeCell ref="C357:C360"/>
    <mergeCell ref="A361:A364"/>
    <mergeCell ref="B361:B364"/>
    <mergeCell ref="C361:C364"/>
    <mergeCell ref="A365:A368"/>
    <mergeCell ref="B365:B368"/>
    <mergeCell ref="C365:C368"/>
    <mergeCell ref="A369:A373"/>
    <mergeCell ref="B369:B373"/>
    <mergeCell ref="C369:C373"/>
    <mergeCell ref="A374:A377"/>
    <mergeCell ref="B374:B377"/>
    <mergeCell ref="C374:C377"/>
    <mergeCell ref="A378:A381"/>
    <mergeCell ref="B378:B381"/>
    <mergeCell ref="C378:C381"/>
    <mergeCell ref="A382:A385"/>
    <mergeCell ref="B382:B385"/>
    <mergeCell ref="C382:C385"/>
  </mergeCells>
  <printOptions/>
  <pageMargins left="0.31496062992125984" right="0" top="1.1811023622047245" bottom="0" header="0.31496062992125984" footer="0.31496062992125984"/>
  <pageSetup horizontalDpi="600" verticalDpi="600" orientation="landscape" paperSize="9" scale="55" r:id="rId1"/>
  <rowBreaks count="10" manualBreakCount="10">
    <brk id="43" max="11" man="1"/>
    <brk id="83" max="11" man="1"/>
    <brk id="116" max="11" man="1"/>
    <brk id="156" max="11" man="1"/>
    <brk id="196" max="11" man="1"/>
    <brk id="228" max="11" man="1"/>
    <brk id="256" max="11" man="1"/>
    <brk id="288" max="11" man="1"/>
    <brk id="320" max="11" man="1"/>
    <brk id="36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5"/>
  <sheetViews>
    <sheetView view="pageBreakPreview" zoomScaleSheetLayoutView="100" zoomScalePageLayoutView="0" workbookViewId="0" topLeftCell="A1">
      <selection activeCell="H55" sqref="H55"/>
    </sheetView>
  </sheetViews>
  <sheetFormatPr defaultColWidth="9.140625" defaultRowHeight="15"/>
  <cols>
    <col min="1" max="1" width="6.28125" style="6" customWidth="1"/>
    <col min="2" max="2" width="42.140625" style="24" customWidth="1"/>
    <col min="3" max="3" width="25.7109375" style="6" customWidth="1"/>
    <col min="4" max="4" width="10.421875" style="6" customWidth="1"/>
    <col min="5" max="5" width="9.28125" style="6" customWidth="1"/>
    <col min="6" max="6" width="30.00390625" style="6" customWidth="1"/>
    <col min="7" max="7" width="0.13671875" style="6" hidden="1" customWidth="1"/>
    <col min="8" max="8" width="35.140625" style="5" customWidth="1"/>
    <col min="9" max="10" width="9.8515625" style="0" bestFit="1" customWidth="1"/>
  </cols>
  <sheetData>
    <row r="1" spans="1:10" ht="15.75">
      <c r="A1"/>
      <c r="B1" s="22"/>
      <c r="C1"/>
      <c r="D1"/>
      <c r="E1"/>
      <c r="F1" s="19"/>
      <c r="G1" s="19"/>
      <c r="H1" s="20" t="s">
        <v>140</v>
      </c>
      <c r="I1" s="19"/>
      <c r="J1" s="20"/>
    </row>
    <row r="2" spans="1:10" ht="15.75" customHeight="1">
      <c r="A2"/>
      <c r="B2" s="22"/>
      <c r="C2"/>
      <c r="D2"/>
      <c r="E2"/>
      <c r="F2" s="19"/>
      <c r="G2" s="19"/>
      <c r="H2" s="20" t="s">
        <v>141</v>
      </c>
      <c r="I2" s="19"/>
      <c r="J2" s="20"/>
    </row>
    <row r="3" spans="1:10" ht="15.75" customHeight="1">
      <c r="A3"/>
      <c r="B3" s="22"/>
      <c r="C3"/>
      <c r="D3"/>
      <c r="E3"/>
      <c r="F3" s="19"/>
      <c r="G3" s="19"/>
      <c r="H3" s="20" t="s">
        <v>142</v>
      </c>
      <c r="I3" s="19"/>
      <c r="J3" s="20"/>
    </row>
    <row r="4" spans="1:10" ht="15.75">
      <c r="A4"/>
      <c r="B4" s="22"/>
      <c r="C4"/>
      <c r="D4"/>
      <c r="E4"/>
      <c r="F4" s="19"/>
      <c r="G4" s="19"/>
      <c r="H4" s="20" t="s">
        <v>143</v>
      </c>
      <c r="I4" s="19"/>
      <c r="J4" s="20"/>
    </row>
    <row r="5" spans="1:10" ht="15.75">
      <c r="A5"/>
      <c r="B5" s="22"/>
      <c r="C5"/>
      <c r="D5"/>
      <c r="E5"/>
      <c r="F5" s="19"/>
      <c r="G5" s="19"/>
      <c r="H5" s="20" t="s">
        <v>144</v>
      </c>
      <c r="I5" s="19"/>
      <c r="J5" s="20"/>
    </row>
    <row r="6" spans="1:8" ht="15">
      <c r="A6" s="52" t="s">
        <v>150</v>
      </c>
      <c r="B6" s="52"/>
      <c r="C6" s="52"/>
      <c r="D6" s="52"/>
      <c r="E6" s="52"/>
      <c r="F6" s="52"/>
      <c r="G6" s="52"/>
      <c r="H6" s="52"/>
    </row>
    <row r="7" spans="1:8" ht="15">
      <c r="A7" s="52"/>
      <c r="B7" s="52"/>
      <c r="C7" s="52"/>
      <c r="D7" s="52"/>
      <c r="E7" s="52"/>
      <c r="F7" s="52"/>
      <c r="G7" s="52"/>
      <c r="H7" s="52"/>
    </row>
    <row r="8" spans="1:8" ht="18.75">
      <c r="A8" s="45"/>
      <c r="B8" s="45"/>
      <c r="C8" s="45"/>
      <c r="D8" s="45"/>
      <c r="E8" s="45"/>
      <c r="F8" s="45"/>
      <c r="G8" s="45"/>
      <c r="H8" s="45"/>
    </row>
    <row r="9" spans="1:8" ht="18.75">
      <c r="A9" s="45"/>
      <c r="B9" s="45"/>
      <c r="C9" s="45"/>
      <c r="D9" s="45"/>
      <c r="E9" s="45"/>
      <c r="F9" s="45"/>
      <c r="G9" s="45"/>
      <c r="H9" s="45"/>
    </row>
    <row r="10" spans="1:8" ht="15">
      <c r="A10" s="52" t="s">
        <v>151</v>
      </c>
      <c r="B10" s="52"/>
      <c r="C10" s="52"/>
      <c r="D10" s="52"/>
      <c r="E10" s="52"/>
      <c r="F10" s="52"/>
      <c r="G10" s="52"/>
      <c r="H10" s="52"/>
    </row>
    <row r="11" spans="1:8" ht="26.25" customHeight="1">
      <c r="A11" s="52"/>
      <c r="B11" s="52"/>
      <c r="C11" s="52"/>
      <c r="D11" s="52"/>
      <c r="E11" s="52"/>
      <c r="F11" s="52"/>
      <c r="G11" s="52"/>
      <c r="H11" s="52"/>
    </row>
    <row r="12" spans="1:8" ht="63" customHeight="1">
      <c r="A12" s="25" t="s">
        <v>40</v>
      </c>
      <c r="B12" s="57" t="s">
        <v>41</v>
      </c>
      <c r="C12" s="35" t="s">
        <v>42</v>
      </c>
      <c r="D12" s="53" t="s">
        <v>145</v>
      </c>
      <c r="E12" s="54"/>
      <c r="F12" s="48" t="s">
        <v>152</v>
      </c>
      <c r="G12" s="48"/>
      <c r="H12" s="48"/>
    </row>
    <row r="13" spans="1:8" ht="15">
      <c r="A13" s="25"/>
      <c r="B13" s="57"/>
      <c r="C13" s="35"/>
      <c r="D13" s="21" t="s">
        <v>146</v>
      </c>
      <c r="E13" s="21" t="s">
        <v>147</v>
      </c>
      <c r="F13" s="9" t="s">
        <v>44</v>
      </c>
      <c r="G13" s="9"/>
      <c r="H13" s="1" t="s">
        <v>115</v>
      </c>
    </row>
    <row r="14" spans="1:8" ht="15">
      <c r="A14" s="10">
        <v>1</v>
      </c>
      <c r="B14" s="23">
        <v>2</v>
      </c>
      <c r="C14" s="10">
        <v>3</v>
      </c>
      <c r="D14" s="10">
        <v>4</v>
      </c>
      <c r="E14" s="10">
        <v>5</v>
      </c>
      <c r="F14" s="10">
        <v>6</v>
      </c>
      <c r="G14" s="10"/>
      <c r="H14" s="7">
        <v>7</v>
      </c>
    </row>
    <row r="15" spans="1:10" ht="16.5" customHeight="1">
      <c r="A15" s="39">
        <v>1</v>
      </c>
      <c r="B15" s="57" t="s">
        <v>127</v>
      </c>
      <c r="C15" s="35" t="s">
        <v>46</v>
      </c>
      <c r="D15" s="55" t="s">
        <v>148</v>
      </c>
      <c r="E15" s="55" t="s">
        <v>149</v>
      </c>
      <c r="F15" s="11" t="s">
        <v>47</v>
      </c>
      <c r="G15" s="8"/>
      <c r="H15" s="2">
        <f>+H20+H317+H333+H353</f>
        <v>475081.4000000001</v>
      </c>
      <c r="I15" s="3"/>
      <c r="J15" s="3"/>
    </row>
    <row r="16" spans="1:9" ht="60">
      <c r="A16" s="40"/>
      <c r="B16" s="57"/>
      <c r="C16" s="35"/>
      <c r="D16" s="56"/>
      <c r="E16" s="56"/>
      <c r="F16" s="11" t="s">
        <v>48</v>
      </c>
      <c r="G16" s="8"/>
      <c r="H16" s="2">
        <f>+H21+H318+H334+H354</f>
        <v>0</v>
      </c>
      <c r="I16" s="3"/>
    </row>
    <row r="17" spans="1:8" ht="60">
      <c r="A17" s="40"/>
      <c r="B17" s="57"/>
      <c r="C17" s="35"/>
      <c r="D17" s="56"/>
      <c r="E17" s="56"/>
      <c r="F17" s="11" t="s">
        <v>49</v>
      </c>
      <c r="G17" s="8"/>
      <c r="H17" s="2">
        <f>+H22+H319+H335+H355</f>
        <v>353766.9</v>
      </c>
    </row>
    <row r="18" spans="1:9" ht="45">
      <c r="A18" s="40"/>
      <c r="B18" s="57"/>
      <c r="C18" s="35"/>
      <c r="D18" s="56"/>
      <c r="E18" s="56"/>
      <c r="F18" s="11" t="s">
        <v>50</v>
      </c>
      <c r="G18" s="8"/>
      <c r="H18" s="2">
        <f>+H23+H320+H336+H356</f>
        <v>121314.49999999997</v>
      </c>
      <c r="I18" s="3"/>
    </row>
    <row r="19" spans="1:9" ht="30">
      <c r="A19" s="42"/>
      <c r="B19" s="57"/>
      <c r="C19" s="35"/>
      <c r="D19" s="56"/>
      <c r="E19" s="56"/>
      <c r="F19" s="11" t="s">
        <v>71</v>
      </c>
      <c r="G19" s="8"/>
      <c r="H19" s="2"/>
      <c r="I19" s="3"/>
    </row>
    <row r="20" spans="1:8" ht="28.5" customHeight="1">
      <c r="A20" s="28">
        <v>2</v>
      </c>
      <c r="B20" s="63" t="s">
        <v>128</v>
      </c>
      <c r="C20" s="35" t="s">
        <v>51</v>
      </c>
      <c r="D20" s="30"/>
      <c r="E20" s="30"/>
      <c r="F20" s="11" t="s">
        <v>47</v>
      </c>
      <c r="G20" s="8"/>
      <c r="H20" s="2">
        <f>+H32+H48+H68+H88+H109+H113+H125+H133+H137+H141+H157+H161++H193+H237+H257+H269++H281++H297+H305+H313</f>
        <v>448100.50000000006</v>
      </c>
    </row>
    <row r="21" spans="1:8" ht="15">
      <c r="A21" s="29"/>
      <c r="B21" s="64"/>
      <c r="C21" s="35"/>
      <c r="D21" s="31"/>
      <c r="E21" s="31"/>
      <c r="F21" s="11" t="s">
        <v>52</v>
      </c>
      <c r="G21" s="8"/>
      <c r="H21" s="2">
        <f>+H33+H49+H69+H89+H110+H114+H126+H134+H138+H142+H158+H162++H194+H238+H258+H270++H282++H298+H306+H314</f>
        <v>0</v>
      </c>
    </row>
    <row r="22" spans="1:8" ht="15">
      <c r="A22" s="29"/>
      <c r="B22" s="64"/>
      <c r="C22" s="35"/>
      <c r="D22" s="31"/>
      <c r="E22" s="31"/>
      <c r="F22" s="11" t="s">
        <v>53</v>
      </c>
      <c r="G22" s="8"/>
      <c r="H22" s="2">
        <f>+H34+H50+H70+H90+H111+H115+H127+H135+H139+H143+H159+H163++H195+H239+H259+H271++H283++H299+H307+H315</f>
        <v>352215.4</v>
      </c>
    </row>
    <row r="23" spans="1:8" ht="15">
      <c r="A23" s="29"/>
      <c r="B23" s="64"/>
      <c r="C23" s="35"/>
      <c r="D23" s="32"/>
      <c r="E23" s="32"/>
      <c r="F23" s="11" t="s">
        <v>54</v>
      </c>
      <c r="G23" s="8"/>
      <c r="H23" s="2">
        <f>+H35+H51+H71+H91+H112+H116+H128+H136+H140+H144+H160+H164++H196+H240+H260+H272++H284++H300+H308+H316</f>
        <v>95885.09999999998</v>
      </c>
    </row>
    <row r="24" spans="1:8" ht="15">
      <c r="A24" s="29"/>
      <c r="B24" s="64"/>
      <c r="C24" s="35" t="s">
        <v>79</v>
      </c>
      <c r="D24" s="30"/>
      <c r="E24" s="30"/>
      <c r="F24" s="11" t="s">
        <v>47</v>
      </c>
      <c r="G24" s="8"/>
      <c r="H24" s="2">
        <f>+H141+H265</f>
        <v>13121.2</v>
      </c>
    </row>
    <row r="25" spans="1:8" ht="15">
      <c r="A25" s="29"/>
      <c r="B25" s="64"/>
      <c r="C25" s="35"/>
      <c r="D25" s="31"/>
      <c r="E25" s="31"/>
      <c r="F25" s="11" t="s">
        <v>52</v>
      </c>
      <c r="G25" s="8"/>
      <c r="H25" s="2">
        <f>+H142+H266</f>
        <v>0</v>
      </c>
    </row>
    <row r="26" spans="1:8" ht="15">
      <c r="A26" s="29"/>
      <c r="B26" s="64"/>
      <c r="C26" s="35"/>
      <c r="D26" s="31"/>
      <c r="E26" s="31"/>
      <c r="F26" s="11" t="s">
        <v>53</v>
      </c>
      <c r="G26" s="8"/>
      <c r="H26" s="2">
        <f>+H143+H267</f>
        <v>0</v>
      </c>
    </row>
    <row r="27" spans="1:8" ht="15">
      <c r="A27" s="29"/>
      <c r="B27" s="64"/>
      <c r="C27" s="35"/>
      <c r="D27" s="32"/>
      <c r="E27" s="32"/>
      <c r="F27" s="11" t="s">
        <v>54</v>
      </c>
      <c r="G27" s="8"/>
      <c r="H27" s="2">
        <f>+H144+H268</f>
        <v>13121.2</v>
      </c>
    </row>
    <row r="28" spans="1:8" ht="15">
      <c r="A28" s="29"/>
      <c r="B28" s="64"/>
      <c r="C28" s="30" t="s">
        <v>80</v>
      </c>
      <c r="D28" s="30"/>
      <c r="E28" s="30"/>
      <c r="F28" s="11" t="s">
        <v>47</v>
      </c>
      <c r="G28" s="8"/>
      <c r="H28" s="2">
        <f>+H20-H24</f>
        <v>434979.30000000005</v>
      </c>
    </row>
    <row r="29" spans="1:8" ht="15">
      <c r="A29" s="29"/>
      <c r="B29" s="64"/>
      <c r="C29" s="31"/>
      <c r="D29" s="31"/>
      <c r="E29" s="31"/>
      <c r="F29" s="11" t="s">
        <v>52</v>
      </c>
      <c r="G29" s="8"/>
      <c r="H29" s="2">
        <f>+H21-H25</f>
        <v>0</v>
      </c>
    </row>
    <row r="30" spans="1:8" ht="15">
      <c r="A30" s="29"/>
      <c r="B30" s="64"/>
      <c r="C30" s="31"/>
      <c r="D30" s="31"/>
      <c r="E30" s="31"/>
      <c r="F30" s="11" t="s">
        <v>53</v>
      </c>
      <c r="G30" s="8"/>
      <c r="H30" s="2">
        <f>+H22-H26</f>
        <v>352215.4</v>
      </c>
    </row>
    <row r="31" spans="1:8" ht="15">
      <c r="A31" s="29"/>
      <c r="B31" s="64"/>
      <c r="C31" s="31"/>
      <c r="D31" s="32"/>
      <c r="E31" s="32"/>
      <c r="F31" s="11" t="s">
        <v>54</v>
      </c>
      <c r="G31" s="8"/>
      <c r="H31" s="2">
        <f>+H23-H27</f>
        <v>82763.89999999998</v>
      </c>
    </row>
    <row r="32" spans="1:8" ht="24.75" customHeight="1">
      <c r="A32" s="36">
        <v>3</v>
      </c>
      <c r="B32" s="58" t="s">
        <v>55</v>
      </c>
      <c r="C32" s="35" t="s">
        <v>51</v>
      </c>
      <c r="D32" s="30"/>
      <c r="E32" s="30"/>
      <c r="F32" s="11" t="s">
        <v>47</v>
      </c>
      <c r="G32" s="8"/>
      <c r="H32" s="4">
        <f>+H34+H35</f>
        <v>15394.400000000001</v>
      </c>
    </row>
    <row r="33" spans="1:8" ht="15">
      <c r="A33" s="36"/>
      <c r="B33" s="58"/>
      <c r="C33" s="35"/>
      <c r="D33" s="31"/>
      <c r="E33" s="31"/>
      <c r="F33" s="11" t="s">
        <v>52</v>
      </c>
      <c r="G33" s="8"/>
      <c r="H33" s="2"/>
    </row>
    <row r="34" spans="1:8" ht="15">
      <c r="A34" s="36"/>
      <c r="B34" s="58"/>
      <c r="C34" s="35"/>
      <c r="D34" s="31"/>
      <c r="E34" s="31"/>
      <c r="F34" s="11" t="s">
        <v>53</v>
      </c>
      <c r="G34" s="8"/>
      <c r="H34" s="2">
        <f>+H42</f>
        <v>0</v>
      </c>
    </row>
    <row r="35" spans="1:8" ht="36.75" customHeight="1">
      <c r="A35" s="36"/>
      <c r="B35" s="58"/>
      <c r="C35" s="35"/>
      <c r="D35" s="32"/>
      <c r="E35" s="32"/>
      <c r="F35" s="11" t="s">
        <v>54</v>
      </c>
      <c r="G35" s="8"/>
      <c r="H35" s="4">
        <f>+H39</f>
        <v>15394.400000000001</v>
      </c>
    </row>
    <row r="36" spans="1:9" ht="30.75" customHeight="1">
      <c r="A36" s="39">
        <v>4</v>
      </c>
      <c r="B36" s="58" t="s">
        <v>85</v>
      </c>
      <c r="C36" s="35" t="s">
        <v>51</v>
      </c>
      <c r="D36" s="30"/>
      <c r="E36" s="30"/>
      <c r="F36" s="11" t="s">
        <v>47</v>
      </c>
      <c r="G36" s="8"/>
      <c r="H36" s="4">
        <f>+H37+H38+H39</f>
        <v>15394.400000000001</v>
      </c>
      <c r="I36" s="3"/>
    </row>
    <row r="37" spans="1:8" ht="19.5" customHeight="1">
      <c r="A37" s="40"/>
      <c r="B37" s="57"/>
      <c r="C37" s="35"/>
      <c r="D37" s="31"/>
      <c r="E37" s="31"/>
      <c r="F37" s="11" t="s">
        <v>52</v>
      </c>
      <c r="G37" s="8"/>
      <c r="H37" s="2"/>
    </row>
    <row r="38" spans="1:8" ht="15.75" customHeight="1">
      <c r="A38" s="40"/>
      <c r="B38" s="57"/>
      <c r="C38" s="35"/>
      <c r="D38" s="31"/>
      <c r="E38" s="31"/>
      <c r="F38" s="11" t="s">
        <v>53</v>
      </c>
      <c r="G38" s="8"/>
      <c r="H38" s="2"/>
    </row>
    <row r="39" spans="1:8" ht="27.75" customHeight="1">
      <c r="A39" s="40"/>
      <c r="B39" s="57"/>
      <c r="C39" s="35"/>
      <c r="D39" s="32"/>
      <c r="E39" s="32"/>
      <c r="F39" s="11" t="s">
        <v>54</v>
      </c>
      <c r="G39" s="8"/>
      <c r="H39" s="4">
        <f>17894.4-2500</f>
        <v>15394.400000000001</v>
      </c>
    </row>
    <row r="40" spans="1:8" ht="15" customHeight="1">
      <c r="A40" s="39">
        <v>5</v>
      </c>
      <c r="B40" s="65" t="s">
        <v>86</v>
      </c>
      <c r="C40" s="35" t="s">
        <v>51</v>
      </c>
      <c r="D40" s="30"/>
      <c r="E40" s="30"/>
      <c r="F40" s="11" t="s">
        <v>47</v>
      </c>
      <c r="G40" s="8"/>
      <c r="H40" s="2"/>
    </row>
    <row r="41" spans="1:8" ht="23.25" customHeight="1">
      <c r="A41" s="40"/>
      <c r="B41" s="65"/>
      <c r="C41" s="35"/>
      <c r="D41" s="31"/>
      <c r="E41" s="31"/>
      <c r="F41" s="11" t="s">
        <v>52</v>
      </c>
      <c r="G41" s="8"/>
      <c r="H41" s="2"/>
    </row>
    <row r="42" spans="1:8" ht="15.75" customHeight="1">
      <c r="A42" s="40"/>
      <c r="B42" s="65"/>
      <c r="C42" s="35"/>
      <c r="D42" s="31"/>
      <c r="E42" s="31"/>
      <c r="F42" s="11" t="s">
        <v>53</v>
      </c>
      <c r="G42" s="8"/>
      <c r="H42" s="2"/>
    </row>
    <row r="43" spans="1:8" ht="48" customHeight="1">
      <c r="A43" s="40"/>
      <c r="B43" s="65"/>
      <c r="C43" s="35"/>
      <c r="D43" s="32"/>
      <c r="E43" s="32"/>
      <c r="F43" s="11" t="s">
        <v>54</v>
      </c>
      <c r="G43" s="8"/>
      <c r="H43" s="2"/>
    </row>
    <row r="44" spans="1:8" ht="17.25" customHeight="1">
      <c r="A44" s="39">
        <v>6</v>
      </c>
      <c r="B44" s="61" t="s">
        <v>81</v>
      </c>
      <c r="C44" s="35" t="s">
        <v>51</v>
      </c>
      <c r="D44" s="30"/>
      <c r="E44" s="30"/>
      <c r="F44" s="11" t="s">
        <v>47</v>
      </c>
      <c r="G44" s="8"/>
      <c r="H44" s="2"/>
    </row>
    <row r="45" spans="1:8" ht="17.25" customHeight="1">
      <c r="A45" s="40"/>
      <c r="B45" s="61"/>
      <c r="C45" s="35"/>
      <c r="D45" s="31"/>
      <c r="E45" s="31"/>
      <c r="F45" s="11" t="s">
        <v>52</v>
      </c>
      <c r="G45" s="8"/>
      <c r="H45" s="2"/>
    </row>
    <row r="46" spans="1:8" ht="17.25" customHeight="1">
      <c r="A46" s="40"/>
      <c r="B46" s="61"/>
      <c r="C46" s="35"/>
      <c r="D46" s="31"/>
      <c r="E46" s="31"/>
      <c r="F46" s="11" t="s">
        <v>53</v>
      </c>
      <c r="G46" s="8"/>
      <c r="H46" s="2"/>
    </row>
    <row r="47" spans="1:8" ht="44.25" customHeight="1">
      <c r="A47" s="40"/>
      <c r="B47" s="61"/>
      <c r="C47" s="35"/>
      <c r="D47" s="32"/>
      <c r="E47" s="32"/>
      <c r="F47" s="11" t="s">
        <v>54</v>
      </c>
      <c r="G47" s="8"/>
      <c r="H47" s="2"/>
    </row>
    <row r="48" spans="1:8" ht="15">
      <c r="A48" s="36">
        <v>7</v>
      </c>
      <c r="B48" s="58" t="s">
        <v>56</v>
      </c>
      <c r="C48" s="35" t="s">
        <v>51</v>
      </c>
      <c r="D48" s="30"/>
      <c r="E48" s="30"/>
      <c r="F48" s="11" t="s">
        <v>47</v>
      </c>
      <c r="G48" s="8"/>
      <c r="H48" s="2">
        <f>+H50+H51</f>
        <v>41462.9</v>
      </c>
    </row>
    <row r="49" spans="1:8" ht="15">
      <c r="A49" s="36"/>
      <c r="B49" s="58"/>
      <c r="C49" s="35"/>
      <c r="D49" s="31"/>
      <c r="E49" s="31"/>
      <c r="F49" s="11" t="s">
        <v>52</v>
      </c>
      <c r="G49" s="8"/>
      <c r="H49" s="2"/>
    </row>
    <row r="50" spans="1:8" ht="15">
      <c r="A50" s="36"/>
      <c r="B50" s="58"/>
      <c r="C50" s="35"/>
      <c r="D50" s="31"/>
      <c r="E50" s="31"/>
      <c r="F50" s="11" t="s">
        <v>53</v>
      </c>
      <c r="G50" s="8"/>
      <c r="H50" s="2">
        <f>+H58+H66+H62</f>
        <v>1705.9</v>
      </c>
    </row>
    <row r="51" spans="1:8" ht="32.25" customHeight="1">
      <c r="A51" s="36"/>
      <c r="B51" s="58"/>
      <c r="C51" s="35"/>
      <c r="D51" s="32"/>
      <c r="E51" s="32"/>
      <c r="F51" s="11" t="s">
        <v>54</v>
      </c>
      <c r="G51" s="8"/>
      <c r="H51" s="2">
        <f>+H55+H63</f>
        <v>39757</v>
      </c>
    </row>
    <row r="52" spans="1:8" ht="21.75" customHeight="1">
      <c r="A52" s="39">
        <v>8</v>
      </c>
      <c r="B52" s="58" t="s">
        <v>87</v>
      </c>
      <c r="C52" s="35" t="s">
        <v>51</v>
      </c>
      <c r="D52" s="30"/>
      <c r="E52" s="30"/>
      <c r="F52" s="11" t="s">
        <v>47</v>
      </c>
      <c r="G52" s="8"/>
      <c r="H52" s="2">
        <f>+H53+H54+H55</f>
        <v>39647</v>
      </c>
    </row>
    <row r="53" spans="1:8" ht="25.5" customHeight="1">
      <c r="A53" s="40"/>
      <c r="B53" s="58"/>
      <c r="C53" s="35"/>
      <c r="D53" s="31"/>
      <c r="E53" s="31"/>
      <c r="F53" s="11" t="s">
        <v>52</v>
      </c>
      <c r="G53" s="8"/>
      <c r="H53" s="2"/>
    </row>
    <row r="54" spans="1:8" ht="23.25" customHeight="1">
      <c r="A54" s="40"/>
      <c r="B54" s="58"/>
      <c r="C54" s="35"/>
      <c r="D54" s="31"/>
      <c r="E54" s="31"/>
      <c r="F54" s="11" t="s">
        <v>53</v>
      </c>
      <c r="G54" s="8"/>
      <c r="H54" s="2"/>
    </row>
    <row r="55" spans="1:8" ht="23.25" customHeight="1">
      <c r="A55" s="40"/>
      <c r="B55" s="58"/>
      <c r="C55" s="35"/>
      <c r="D55" s="32"/>
      <c r="E55" s="32"/>
      <c r="F55" s="11" t="s">
        <v>54</v>
      </c>
      <c r="G55" s="8"/>
      <c r="H55" s="2">
        <f>43647-4000</f>
        <v>39647</v>
      </c>
    </row>
    <row r="56" spans="1:8" ht="19.5" customHeight="1">
      <c r="A56" s="39">
        <v>9</v>
      </c>
      <c r="B56" s="58" t="s">
        <v>88</v>
      </c>
      <c r="C56" s="35" t="s">
        <v>51</v>
      </c>
      <c r="D56" s="30"/>
      <c r="E56" s="30"/>
      <c r="F56" s="11" t="s">
        <v>47</v>
      </c>
      <c r="G56" s="8"/>
      <c r="H56" s="2"/>
    </row>
    <row r="57" spans="1:8" ht="19.5" customHeight="1">
      <c r="A57" s="40"/>
      <c r="B57" s="58"/>
      <c r="C57" s="35"/>
      <c r="D57" s="31"/>
      <c r="E57" s="31"/>
      <c r="F57" s="11" t="s">
        <v>52</v>
      </c>
      <c r="G57" s="8"/>
      <c r="H57" s="2"/>
    </row>
    <row r="58" spans="1:8" ht="25.5" customHeight="1">
      <c r="A58" s="40"/>
      <c r="B58" s="58"/>
      <c r="C58" s="35"/>
      <c r="D58" s="31"/>
      <c r="E58" s="31"/>
      <c r="F58" s="11" t="s">
        <v>53</v>
      </c>
      <c r="G58" s="8"/>
      <c r="H58" s="2"/>
    </row>
    <row r="59" spans="1:8" ht="39.75" customHeight="1">
      <c r="A59" s="40"/>
      <c r="B59" s="58"/>
      <c r="C59" s="35"/>
      <c r="D59" s="32"/>
      <c r="E59" s="32"/>
      <c r="F59" s="11" t="s">
        <v>54</v>
      </c>
      <c r="G59" s="8"/>
      <c r="H59" s="2"/>
    </row>
    <row r="60" spans="1:8" ht="15" customHeight="1">
      <c r="A60" s="39">
        <v>10</v>
      </c>
      <c r="B60" s="58" t="s">
        <v>89</v>
      </c>
      <c r="C60" s="35" t="s">
        <v>51</v>
      </c>
      <c r="D60" s="30"/>
      <c r="E60" s="30"/>
      <c r="F60" s="11" t="s">
        <v>47</v>
      </c>
      <c r="G60" s="8"/>
      <c r="H60" s="2">
        <f>+H61+H62+H63</f>
        <v>1815.9</v>
      </c>
    </row>
    <row r="61" spans="1:8" ht="15.75" customHeight="1">
      <c r="A61" s="40"/>
      <c r="B61" s="58"/>
      <c r="C61" s="35"/>
      <c r="D61" s="31"/>
      <c r="E61" s="31"/>
      <c r="F61" s="11" t="s">
        <v>52</v>
      </c>
      <c r="G61" s="8"/>
      <c r="H61" s="2"/>
    </row>
    <row r="62" spans="1:8" ht="25.5" customHeight="1">
      <c r="A62" s="40"/>
      <c r="B62" s="58"/>
      <c r="C62" s="35"/>
      <c r="D62" s="31"/>
      <c r="E62" s="31"/>
      <c r="F62" s="11" t="s">
        <v>53</v>
      </c>
      <c r="G62" s="8"/>
      <c r="H62" s="2">
        <v>1705.9</v>
      </c>
    </row>
    <row r="63" spans="1:8" ht="49.5" customHeight="1">
      <c r="A63" s="40"/>
      <c r="B63" s="58"/>
      <c r="C63" s="35"/>
      <c r="D63" s="32"/>
      <c r="E63" s="32"/>
      <c r="F63" s="11" t="s">
        <v>54</v>
      </c>
      <c r="G63" s="8"/>
      <c r="H63" s="2">
        <v>110</v>
      </c>
    </row>
    <row r="64" spans="1:8" ht="14.25" customHeight="1">
      <c r="A64" s="39">
        <v>11</v>
      </c>
      <c r="B64" s="61" t="s">
        <v>90</v>
      </c>
      <c r="C64" s="35" t="s">
        <v>51</v>
      </c>
      <c r="D64" s="30"/>
      <c r="E64" s="30"/>
      <c r="F64" s="11" t="s">
        <v>47</v>
      </c>
      <c r="G64" s="8"/>
      <c r="H64" s="2">
        <f>+H65+H66+H67</f>
        <v>0</v>
      </c>
    </row>
    <row r="65" spans="1:8" ht="18.75" customHeight="1">
      <c r="A65" s="40"/>
      <c r="B65" s="61"/>
      <c r="C65" s="35"/>
      <c r="D65" s="31"/>
      <c r="E65" s="31"/>
      <c r="F65" s="11" t="s">
        <v>52</v>
      </c>
      <c r="G65" s="8"/>
      <c r="H65" s="2"/>
    </row>
    <row r="66" spans="1:8" ht="34.5" customHeight="1">
      <c r="A66" s="40"/>
      <c r="B66" s="61"/>
      <c r="C66" s="35"/>
      <c r="D66" s="31"/>
      <c r="E66" s="31"/>
      <c r="F66" s="11" t="s">
        <v>53</v>
      </c>
      <c r="G66" s="8"/>
      <c r="H66" s="2"/>
    </row>
    <row r="67" spans="1:8" ht="76.5" customHeight="1">
      <c r="A67" s="40"/>
      <c r="B67" s="61"/>
      <c r="C67" s="35"/>
      <c r="D67" s="32"/>
      <c r="E67" s="32"/>
      <c r="F67" s="11" t="s">
        <v>54</v>
      </c>
      <c r="G67" s="8"/>
      <c r="H67" s="2"/>
    </row>
    <row r="68" spans="1:8" ht="15">
      <c r="A68" s="36">
        <v>12</v>
      </c>
      <c r="B68" s="58" t="s">
        <v>57</v>
      </c>
      <c r="C68" s="35" t="s">
        <v>51</v>
      </c>
      <c r="D68" s="30"/>
      <c r="E68" s="30"/>
      <c r="F68" s="11" t="s">
        <v>47</v>
      </c>
      <c r="G68" s="8"/>
      <c r="H68" s="2">
        <f>+H69+H70+H71</f>
        <v>23012.7</v>
      </c>
    </row>
    <row r="69" spans="1:8" ht="15">
      <c r="A69" s="36"/>
      <c r="B69" s="58"/>
      <c r="C69" s="35"/>
      <c r="D69" s="31"/>
      <c r="E69" s="31"/>
      <c r="F69" s="11" t="s">
        <v>52</v>
      </c>
      <c r="G69" s="8"/>
      <c r="H69" s="2"/>
    </row>
    <row r="70" spans="1:8" ht="15">
      <c r="A70" s="36"/>
      <c r="B70" s="58"/>
      <c r="C70" s="35"/>
      <c r="D70" s="31"/>
      <c r="E70" s="31"/>
      <c r="F70" s="11" t="s">
        <v>53</v>
      </c>
      <c r="G70" s="8"/>
      <c r="H70" s="2">
        <f>+H74+H82</f>
        <v>0</v>
      </c>
    </row>
    <row r="71" spans="1:8" ht="24" customHeight="1">
      <c r="A71" s="36"/>
      <c r="B71" s="58"/>
      <c r="C71" s="35"/>
      <c r="D71" s="32"/>
      <c r="E71" s="32"/>
      <c r="F71" s="11" t="s">
        <v>54</v>
      </c>
      <c r="G71" s="8"/>
      <c r="H71" s="2">
        <f>+H75+H79+H87</f>
        <v>23012.7</v>
      </c>
    </row>
    <row r="72" spans="1:8" ht="15">
      <c r="A72" s="36">
        <v>13</v>
      </c>
      <c r="B72" s="57" t="s">
        <v>153</v>
      </c>
      <c r="C72" s="35" t="s">
        <v>51</v>
      </c>
      <c r="D72" s="30"/>
      <c r="E72" s="30"/>
      <c r="F72" s="11" t="s">
        <v>47</v>
      </c>
      <c r="G72" s="8"/>
      <c r="H72" s="2">
        <f>+H74+H75</f>
        <v>0</v>
      </c>
    </row>
    <row r="73" spans="1:8" ht="15">
      <c r="A73" s="36"/>
      <c r="B73" s="57"/>
      <c r="C73" s="35"/>
      <c r="D73" s="31"/>
      <c r="E73" s="31"/>
      <c r="F73" s="11" t="s">
        <v>52</v>
      </c>
      <c r="G73" s="8"/>
      <c r="H73" s="2"/>
    </row>
    <row r="74" spans="1:8" ht="15">
      <c r="A74" s="36"/>
      <c r="B74" s="57"/>
      <c r="C74" s="35"/>
      <c r="D74" s="31"/>
      <c r="E74" s="31"/>
      <c r="F74" s="11" t="s">
        <v>53</v>
      </c>
      <c r="G74" s="8"/>
      <c r="H74" s="2"/>
    </row>
    <row r="75" spans="1:8" ht="47.25" customHeight="1">
      <c r="A75" s="36"/>
      <c r="B75" s="57"/>
      <c r="C75" s="35"/>
      <c r="D75" s="32"/>
      <c r="E75" s="32"/>
      <c r="F75" s="11" t="s">
        <v>54</v>
      </c>
      <c r="G75" s="8"/>
      <c r="H75" s="2"/>
    </row>
    <row r="76" spans="1:8" ht="15">
      <c r="A76" s="36">
        <v>14</v>
      </c>
      <c r="B76" s="58" t="s">
        <v>154</v>
      </c>
      <c r="C76" s="35" t="s">
        <v>51</v>
      </c>
      <c r="D76" s="30"/>
      <c r="E76" s="30"/>
      <c r="F76" s="11" t="s">
        <v>47</v>
      </c>
      <c r="G76" s="8"/>
      <c r="H76" s="2">
        <f>+H79</f>
        <v>12608.6</v>
      </c>
    </row>
    <row r="77" spans="1:8" ht="15">
      <c r="A77" s="36"/>
      <c r="B77" s="58"/>
      <c r="C77" s="35"/>
      <c r="D77" s="31"/>
      <c r="E77" s="31"/>
      <c r="F77" s="11" t="s">
        <v>52</v>
      </c>
      <c r="G77" s="8"/>
      <c r="H77" s="2"/>
    </row>
    <row r="78" spans="1:8" ht="15">
      <c r="A78" s="36"/>
      <c r="B78" s="58"/>
      <c r="C78" s="35"/>
      <c r="D78" s="31"/>
      <c r="E78" s="31"/>
      <c r="F78" s="11" t="s">
        <v>53</v>
      </c>
      <c r="G78" s="8"/>
      <c r="H78" s="2"/>
    </row>
    <row r="79" spans="1:8" ht="42.75" customHeight="1">
      <c r="A79" s="36"/>
      <c r="B79" s="58"/>
      <c r="C79" s="35"/>
      <c r="D79" s="32"/>
      <c r="E79" s="32"/>
      <c r="F79" s="11" t="s">
        <v>54</v>
      </c>
      <c r="G79" s="8"/>
      <c r="H79" s="2">
        <v>12608.6</v>
      </c>
    </row>
    <row r="80" spans="1:8" ht="30" customHeight="1">
      <c r="A80" s="39">
        <v>15</v>
      </c>
      <c r="B80" s="58" t="s">
        <v>93</v>
      </c>
      <c r="C80" s="35" t="s">
        <v>51</v>
      </c>
      <c r="D80" s="30"/>
      <c r="E80" s="30"/>
      <c r="F80" s="11" t="s">
        <v>47</v>
      </c>
      <c r="G80" s="8"/>
      <c r="H80" s="2">
        <f>+H82</f>
        <v>0</v>
      </c>
    </row>
    <row r="81" spans="1:8" ht="21.75" customHeight="1">
      <c r="A81" s="40"/>
      <c r="B81" s="58"/>
      <c r="C81" s="35"/>
      <c r="D81" s="31"/>
      <c r="E81" s="31"/>
      <c r="F81" s="11" t="s">
        <v>52</v>
      </c>
      <c r="G81" s="8"/>
      <c r="H81" s="2"/>
    </row>
    <row r="82" spans="1:8" ht="19.5" customHeight="1">
      <c r="A82" s="40"/>
      <c r="B82" s="58"/>
      <c r="C82" s="35"/>
      <c r="D82" s="31"/>
      <c r="E82" s="31"/>
      <c r="F82" s="11" t="s">
        <v>53</v>
      </c>
      <c r="G82" s="8"/>
      <c r="H82" s="2"/>
    </row>
    <row r="83" spans="1:8" ht="33.75" customHeight="1">
      <c r="A83" s="40"/>
      <c r="B83" s="58"/>
      <c r="C83" s="35"/>
      <c r="D83" s="32"/>
      <c r="E83" s="32"/>
      <c r="F83" s="11" t="s">
        <v>54</v>
      </c>
      <c r="G83" s="8"/>
      <c r="H83" s="2"/>
    </row>
    <row r="84" spans="1:8" ht="30" customHeight="1">
      <c r="A84" s="39">
        <v>16</v>
      </c>
      <c r="B84" s="58" t="s">
        <v>139</v>
      </c>
      <c r="C84" s="35" t="s">
        <v>51</v>
      </c>
      <c r="D84" s="30"/>
      <c r="E84" s="18"/>
      <c r="F84" s="11" t="s">
        <v>47</v>
      </c>
      <c r="G84" s="8"/>
      <c r="H84" s="2">
        <f>+H86+H87</f>
        <v>10404.1</v>
      </c>
    </row>
    <row r="85" spans="1:8" ht="21.75" customHeight="1">
      <c r="A85" s="40"/>
      <c r="B85" s="58"/>
      <c r="C85" s="35"/>
      <c r="D85" s="31"/>
      <c r="E85" s="18"/>
      <c r="F85" s="11" t="s">
        <v>52</v>
      </c>
      <c r="G85" s="8"/>
      <c r="H85" s="2"/>
    </row>
    <row r="86" spans="1:8" ht="45" customHeight="1">
      <c r="A86" s="40"/>
      <c r="B86" s="58"/>
      <c r="C86" s="35"/>
      <c r="D86" s="31"/>
      <c r="E86" s="18"/>
      <c r="F86" s="11" t="s">
        <v>53</v>
      </c>
      <c r="G86" s="8"/>
      <c r="H86" s="2"/>
    </row>
    <row r="87" spans="1:8" ht="57.75" customHeight="1">
      <c r="A87" s="40"/>
      <c r="B87" s="58"/>
      <c r="C87" s="35"/>
      <c r="D87" s="32"/>
      <c r="E87" s="18"/>
      <c r="F87" s="11" t="s">
        <v>54</v>
      </c>
      <c r="G87" s="8"/>
      <c r="H87" s="2">
        <v>10404.1</v>
      </c>
    </row>
    <row r="88" spans="1:8" ht="15">
      <c r="A88" s="36">
        <v>17</v>
      </c>
      <c r="B88" s="58" t="s">
        <v>58</v>
      </c>
      <c r="C88" s="35" t="s">
        <v>51</v>
      </c>
      <c r="D88" s="30"/>
      <c r="E88" s="18"/>
      <c r="F88" s="11" t="s">
        <v>47</v>
      </c>
      <c r="G88" s="8"/>
      <c r="H88" s="2">
        <f>+H92+H96+H100+H105</f>
        <v>333556.3</v>
      </c>
    </row>
    <row r="89" spans="1:8" ht="15">
      <c r="A89" s="36"/>
      <c r="B89" s="58"/>
      <c r="C89" s="35"/>
      <c r="D89" s="31"/>
      <c r="E89" s="18"/>
      <c r="F89" s="11" t="s">
        <v>52</v>
      </c>
      <c r="G89" s="8"/>
      <c r="H89" s="2">
        <f>+H93+H97+H101</f>
        <v>0</v>
      </c>
    </row>
    <row r="90" spans="1:8" ht="15">
      <c r="A90" s="36"/>
      <c r="B90" s="58"/>
      <c r="C90" s="35"/>
      <c r="D90" s="31"/>
      <c r="E90" s="18"/>
      <c r="F90" s="11" t="s">
        <v>53</v>
      </c>
      <c r="G90" s="8"/>
      <c r="H90" s="2">
        <f>+H94+H98+H102+H107</f>
        <v>333556.3</v>
      </c>
    </row>
    <row r="91" spans="1:8" ht="44.25" customHeight="1">
      <c r="A91" s="36"/>
      <c r="B91" s="58"/>
      <c r="C91" s="35"/>
      <c r="D91" s="32"/>
      <c r="E91" s="18"/>
      <c r="F91" s="11" t="s">
        <v>54</v>
      </c>
      <c r="G91" s="8"/>
      <c r="H91" s="2">
        <f>+H95+H99+H103+H108</f>
        <v>0</v>
      </c>
    </row>
    <row r="92" spans="1:8" ht="16.5" customHeight="1">
      <c r="A92" s="36">
        <v>18</v>
      </c>
      <c r="B92" s="58" t="s">
        <v>95</v>
      </c>
      <c r="C92" s="35" t="s">
        <v>51</v>
      </c>
      <c r="D92" s="30"/>
      <c r="E92" s="30"/>
      <c r="F92" s="11" t="s">
        <v>47</v>
      </c>
      <c r="G92" s="8"/>
      <c r="H92" s="2">
        <f>+H94</f>
        <v>225031.2</v>
      </c>
    </row>
    <row r="93" spans="1:8" ht="15">
      <c r="A93" s="36"/>
      <c r="B93" s="58"/>
      <c r="C93" s="35"/>
      <c r="D93" s="31"/>
      <c r="E93" s="31"/>
      <c r="F93" s="11" t="s">
        <v>52</v>
      </c>
      <c r="G93" s="8"/>
      <c r="H93" s="2"/>
    </row>
    <row r="94" spans="1:8" ht="15">
      <c r="A94" s="36"/>
      <c r="B94" s="58"/>
      <c r="C94" s="35"/>
      <c r="D94" s="31"/>
      <c r="E94" s="31"/>
      <c r="F94" s="11" t="s">
        <v>53</v>
      </c>
      <c r="G94" s="8"/>
      <c r="H94" s="2">
        <v>225031.2</v>
      </c>
    </row>
    <row r="95" spans="1:8" ht="90.75" customHeight="1">
      <c r="A95" s="36"/>
      <c r="B95" s="58"/>
      <c r="C95" s="35"/>
      <c r="D95" s="32"/>
      <c r="E95" s="32"/>
      <c r="F95" s="11" t="s">
        <v>54</v>
      </c>
      <c r="G95" s="8"/>
      <c r="H95" s="2"/>
    </row>
    <row r="96" spans="1:8" ht="33.75" customHeight="1">
      <c r="A96" s="36">
        <v>19</v>
      </c>
      <c r="B96" s="61" t="s">
        <v>96</v>
      </c>
      <c r="C96" s="35" t="s">
        <v>51</v>
      </c>
      <c r="D96" s="30"/>
      <c r="E96" s="30"/>
      <c r="F96" s="11" t="s">
        <v>47</v>
      </c>
      <c r="G96" s="8"/>
      <c r="H96" s="2">
        <f>+H98</f>
        <v>99126.2</v>
      </c>
    </row>
    <row r="97" spans="1:8" ht="15">
      <c r="A97" s="36"/>
      <c r="B97" s="62"/>
      <c r="C97" s="35"/>
      <c r="D97" s="31"/>
      <c r="E97" s="31"/>
      <c r="F97" s="11" t="s">
        <v>52</v>
      </c>
      <c r="G97" s="8"/>
      <c r="H97" s="2"/>
    </row>
    <row r="98" spans="1:8" ht="15">
      <c r="A98" s="36"/>
      <c r="B98" s="62"/>
      <c r="C98" s="35"/>
      <c r="D98" s="31"/>
      <c r="E98" s="31"/>
      <c r="F98" s="11" t="s">
        <v>53</v>
      </c>
      <c r="G98" s="8"/>
      <c r="H98" s="2">
        <v>99126.2</v>
      </c>
    </row>
    <row r="99" spans="1:8" ht="60.75" customHeight="1">
      <c r="A99" s="36"/>
      <c r="B99" s="62"/>
      <c r="C99" s="35"/>
      <c r="D99" s="32"/>
      <c r="E99" s="32"/>
      <c r="F99" s="11" t="s">
        <v>54</v>
      </c>
      <c r="G99" s="8"/>
      <c r="H99" s="2"/>
    </row>
    <row r="100" spans="1:8" ht="19.5" customHeight="1">
      <c r="A100" s="25">
        <v>20</v>
      </c>
      <c r="B100" s="58" t="s">
        <v>97</v>
      </c>
      <c r="C100" s="27" t="s">
        <v>59</v>
      </c>
      <c r="D100" s="30"/>
      <c r="E100" s="30"/>
      <c r="F100" s="11" t="s">
        <v>47</v>
      </c>
      <c r="G100" s="8"/>
      <c r="H100" s="2">
        <f>+H102</f>
        <v>9065.3</v>
      </c>
    </row>
    <row r="101" spans="1:8" ht="15">
      <c r="A101" s="25"/>
      <c r="B101" s="58"/>
      <c r="C101" s="27"/>
      <c r="D101" s="31"/>
      <c r="E101" s="31"/>
      <c r="F101" s="11" t="s">
        <v>52</v>
      </c>
      <c r="G101" s="8"/>
      <c r="H101" s="2"/>
    </row>
    <row r="102" spans="1:8" ht="15">
      <c r="A102" s="25"/>
      <c r="B102" s="58"/>
      <c r="C102" s="27"/>
      <c r="D102" s="31"/>
      <c r="E102" s="31"/>
      <c r="F102" s="11" t="s">
        <v>53</v>
      </c>
      <c r="G102" s="8"/>
      <c r="H102" s="2">
        <v>9065.3</v>
      </c>
    </row>
    <row r="103" spans="1:8" ht="30.75" customHeight="1">
      <c r="A103" s="25"/>
      <c r="B103" s="58"/>
      <c r="C103" s="27"/>
      <c r="D103" s="32"/>
      <c r="E103" s="32"/>
      <c r="F103" s="11" t="s">
        <v>54</v>
      </c>
      <c r="G103" s="8"/>
      <c r="H103" s="2"/>
    </row>
    <row r="104" spans="1:8" ht="15.75" customHeight="1" hidden="1">
      <c r="A104" s="25"/>
      <c r="B104" s="58"/>
      <c r="C104" s="27"/>
      <c r="D104" s="17"/>
      <c r="E104" s="17"/>
      <c r="F104" s="11" t="s">
        <v>60</v>
      </c>
      <c r="G104" s="8"/>
      <c r="H104" s="2"/>
    </row>
    <row r="105" spans="1:8" ht="15.75" customHeight="1">
      <c r="A105" s="25">
        <v>20</v>
      </c>
      <c r="B105" s="58" t="s">
        <v>155</v>
      </c>
      <c r="C105" s="27" t="s">
        <v>59</v>
      </c>
      <c r="D105" s="33"/>
      <c r="E105" s="33"/>
      <c r="F105" s="11" t="s">
        <v>47</v>
      </c>
      <c r="G105" s="8"/>
      <c r="H105" s="2">
        <f>+H107</f>
        <v>333.6</v>
      </c>
    </row>
    <row r="106" spans="1:8" ht="15.75" customHeight="1">
      <c r="A106" s="25"/>
      <c r="B106" s="57"/>
      <c r="C106" s="27"/>
      <c r="D106" s="34"/>
      <c r="E106" s="34"/>
      <c r="F106" s="11" t="s">
        <v>52</v>
      </c>
      <c r="G106" s="8"/>
      <c r="H106" s="2"/>
    </row>
    <row r="107" spans="1:8" ht="15.75" customHeight="1">
      <c r="A107" s="25"/>
      <c r="B107" s="57"/>
      <c r="C107" s="27"/>
      <c r="D107" s="34"/>
      <c r="E107" s="34"/>
      <c r="F107" s="11" t="s">
        <v>53</v>
      </c>
      <c r="G107" s="8"/>
      <c r="H107" s="2">
        <v>333.6</v>
      </c>
    </row>
    <row r="108" spans="1:8" ht="15.75" customHeight="1">
      <c r="A108" s="25"/>
      <c r="B108" s="57"/>
      <c r="C108" s="27"/>
      <c r="D108" s="51"/>
      <c r="E108" s="51"/>
      <c r="F108" s="11" t="s">
        <v>54</v>
      </c>
      <c r="G108" s="8"/>
      <c r="H108" s="2"/>
    </row>
    <row r="109" spans="1:8" ht="15">
      <c r="A109" s="25">
        <v>21</v>
      </c>
      <c r="B109" s="58" t="s">
        <v>61</v>
      </c>
      <c r="C109" s="27" t="s">
        <v>59</v>
      </c>
      <c r="D109" s="33"/>
      <c r="E109" s="33"/>
      <c r="F109" s="11" t="s">
        <v>47</v>
      </c>
      <c r="G109" s="8"/>
      <c r="H109" s="2">
        <f>+H112</f>
        <v>47.4</v>
      </c>
    </row>
    <row r="110" spans="1:8" ht="15">
      <c r="A110" s="25"/>
      <c r="B110" s="58"/>
      <c r="C110" s="27"/>
      <c r="D110" s="34"/>
      <c r="E110" s="34"/>
      <c r="F110" s="11" t="s">
        <v>52</v>
      </c>
      <c r="G110" s="8"/>
      <c r="H110" s="2"/>
    </row>
    <row r="111" spans="1:8" ht="15">
      <c r="A111" s="25"/>
      <c r="B111" s="58"/>
      <c r="C111" s="27"/>
      <c r="D111" s="34"/>
      <c r="E111" s="34"/>
      <c r="F111" s="11" t="s">
        <v>53</v>
      </c>
      <c r="G111" s="8"/>
      <c r="H111" s="2"/>
    </row>
    <row r="112" spans="1:8" ht="15">
      <c r="A112" s="25"/>
      <c r="B112" s="58"/>
      <c r="C112" s="27"/>
      <c r="D112" s="51"/>
      <c r="E112" s="51"/>
      <c r="F112" s="11" t="s">
        <v>54</v>
      </c>
      <c r="G112" s="8"/>
      <c r="H112" s="2">
        <v>47.4</v>
      </c>
    </row>
    <row r="113" spans="1:8" ht="15">
      <c r="A113" s="25">
        <v>22</v>
      </c>
      <c r="B113" s="58" t="s">
        <v>62</v>
      </c>
      <c r="C113" s="27" t="s">
        <v>59</v>
      </c>
      <c r="D113" s="33"/>
      <c r="E113" s="33"/>
      <c r="F113" s="11" t="s">
        <v>47</v>
      </c>
      <c r="G113" s="8"/>
      <c r="H113" s="2">
        <f>+H117+H121</f>
        <v>726.4</v>
      </c>
    </row>
    <row r="114" spans="1:8" ht="15">
      <c r="A114" s="25"/>
      <c r="B114" s="58"/>
      <c r="C114" s="27"/>
      <c r="D114" s="34"/>
      <c r="E114" s="34"/>
      <c r="F114" s="11" t="s">
        <v>52</v>
      </c>
      <c r="G114" s="8"/>
      <c r="H114" s="2">
        <f>+H118+H122</f>
        <v>0</v>
      </c>
    </row>
    <row r="115" spans="1:8" ht="15">
      <c r="A115" s="25"/>
      <c r="B115" s="58"/>
      <c r="C115" s="27"/>
      <c r="D115" s="34"/>
      <c r="E115" s="34"/>
      <c r="F115" s="11" t="s">
        <v>53</v>
      </c>
      <c r="G115" s="8"/>
      <c r="H115" s="2">
        <f>+H119+H123</f>
        <v>682.4</v>
      </c>
    </row>
    <row r="116" spans="1:8" ht="26.25" customHeight="1">
      <c r="A116" s="25"/>
      <c r="B116" s="58"/>
      <c r="C116" s="27"/>
      <c r="D116" s="51"/>
      <c r="E116" s="51"/>
      <c r="F116" s="11" t="s">
        <v>54</v>
      </c>
      <c r="G116" s="8"/>
      <c r="H116" s="2">
        <f>+H120+H124</f>
        <v>44</v>
      </c>
    </row>
    <row r="117" spans="1:8" ht="15">
      <c r="A117" s="25">
        <v>23</v>
      </c>
      <c r="B117" s="58" t="s">
        <v>98</v>
      </c>
      <c r="C117" s="27" t="s">
        <v>59</v>
      </c>
      <c r="D117" s="33"/>
      <c r="E117" s="33"/>
      <c r="F117" s="11" t="s">
        <v>47</v>
      </c>
      <c r="G117" s="8"/>
      <c r="H117" s="2">
        <f>+H120</f>
        <v>0</v>
      </c>
    </row>
    <row r="118" spans="1:8" ht="15">
      <c r="A118" s="25"/>
      <c r="B118" s="58"/>
      <c r="C118" s="27"/>
      <c r="D118" s="34"/>
      <c r="E118" s="34"/>
      <c r="F118" s="11" t="s">
        <v>52</v>
      </c>
      <c r="G118" s="8"/>
      <c r="H118" s="2"/>
    </row>
    <row r="119" spans="1:8" ht="15">
      <c r="A119" s="25"/>
      <c r="B119" s="58"/>
      <c r="C119" s="27"/>
      <c r="D119" s="34"/>
      <c r="E119" s="34"/>
      <c r="F119" s="11" t="s">
        <v>53</v>
      </c>
      <c r="G119" s="8"/>
      <c r="H119" s="2"/>
    </row>
    <row r="120" spans="1:8" ht="15">
      <c r="A120" s="25"/>
      <c r="B120" s="58"/>
      <c r="C120" s="27"/>
      <c r="D120" s="51"/>
      <c r="E120" s="51"/>
      <c r="F120" s="11" t="s">
        <v>54</v>
      </c>
      <c r="G120" s="8"/>
      <c r="H120" s="2"/>
    </row>
    <row r="121" spans="1:8" ht="15">
      <c r="A121" s="25">
        <v>23</v>
      </c>
      <c r="B121" s="58" t="s">
        <v>124</v>
      </c>
      <c r="C121" s="27" t="s">
        <v>59</v>
      </c>
      <c r="D121" s="33"/>
      <c r="E121" s="33"/>
      <c r="F121" s="11" t="s">
        <v>47</v>
      </c>
      <c r="G121" s="8"/>
      <c r="H121" s="2">
        <f>+H124+H123</f>
        <v>726.4</v>
      </c>
    </row>
    <row r="122" spans="1:8" ht="15">
      <c r="A122" s="25"/>
      <c r="B122" s="58"/>
      <c r="C122" s="27"/>
      <c r="D122" s="34"/>
      <c r="E122" s="34"/>
      <c r="F122" s="11" t="s">
        <v>52</v>
      </c>
      <c r="G122" s="8"/>
      <c r="H122" s="2"/>
    </row>
    <row r="123" spans="1:8" ht="15">
      <c r="A123" s="25"/>
      <c r="B123" s="58"/>
      <c r="C123" s="27"/>
      <c r="D123" s="34"/>
      <c r="E123" s="34"/>
      <c r="F123" s="11" t="s">
        <v>53</v>
      </c>
      <c r="G123" s="8"/>
      <c r="H123" s="2">
        <v>682.4</v>
      </c>
    </row>
    <row r="124" spans="1:8" ht="15">
      <c r="A124" s="25"/>
      <c r="B124" s="58"/>
      <c r="C124" s="27"/>
      <c r="D124" s="51"/>
      <c r="E124" s="51"/>
      <c r="F124" s="11" t="s">
        <v>54</v>
      </c>
      <c r="G124" s="8"/>
      <c r="H124" s="2">
        <v>44</v>
      </c>
    </row>
    <row r="125" spans="1:8" ht="15">
      <c r="A125" s="25">
        <v>24</v>
      </c>
      <c r="B125" s="58" t="s">
        <v>63</v>
      </c>
      <c r="C125" s="27" t="s">
        <v>59</v>
      </c>
      <c r="D125" s="33"/>
      <c r="E125" s="33"/>
      <c r="F125" s="11" t="s">
        <v>47</v>
      </c>
      <c r="G125" s="8"/>
      <c r="H125" s="2">
        <f>+H127+H128</f>
        <v>0</v>
      </c>
    </row>
    <row r="126" spans="1:8" ht="15">
      <c r="A126" s="25"/>
      <c r="B126" s="58"/>
      <c r="C126" s="27"/>
      <c r="D126" s="34"/>
      <c r="E126" s="34"/>
      <c r="F126" s="11" t="s">
        <v>52</v>
      </c>
      <c r="G126" s="8"/>
      <c r="H126" s="2">
        <f>+H130</f>
        <v>0</v>
      </c>
    </row>
    <row r="127" spans="1:8" ht="15">
      <c r="A127" s="25"/>
      <c r="B127" s="58"/>
      <c r="C127" s="27"/>
      <c r="D127" s="34"/>
      <c r="E127" s="34"/>
      <c r="F127" s="11" t="s">
        <v>53</v>
      </c>
      <c r="G127" s="8"/>
      <c r="H127" s="2"/>
    </row>
    <row r="128" spans="1:8" ht="15">
      <c r="A128" s="25"/>
      <c r="B128" s="58"/>
      <c r="C128" s="27"/>
      <c r="D128" s="51"/>
      <c r="E128" s="51"/>
      <c r="F128" s="11" t="s">
        <v>54</v>
      </c>
      <c r="G128" s="8"/>
      <c r="H128" s="2"/>
    </row>
    <row r="129" spans="1:8" ht="15">
      <c r="A129" s="25">
        <v>25</v>
      </c>
      <c r="B129" s="58" t="s">
        <v>99</v>
      </c>
      <c r="C129" s="27" t="s">
        <v>59</v>
      </c>
      <c r="D129" s="33"/>
      <c r="E129" s="33"/>
      <c r="F129" s="11" t="s">
        <v>47</v>
      </c>
      <c r="G129" s="8"/>
      <c r="H129" s="2">
        <f>+H131+H132</f>
        <v>0</v>
      </c>
    </row>
    <row r="130" spans="1:8" ht="15">
      <c r="A130" s="25"/>
      <c r="B130" s="58"/>
      <c r="C130" s="27"/>
      <c r="D130" s="34"/>
      <c r="E130" s="34"/>
      <c r="F130" s="11" t="s">
        <v>52</v>
      </c>
      <c r="G130" s="8"/>
      <c r="H130" s="2">
        <f>+H134</f>
        <v>0</v>
      </c>
    </row>
    <row r="131" spans="1:8" ht="15">
      <c r="A131" s="25"/>
      <c r="B131" s="58"/>
      <c r="C131" s="27"/>
      <c r="D131" s="34"/>
      <c r="E131" s="34"/>
      <c r="F131" s="11" t="s">
        <v>53</v>
      </c>
      <c r="G131" s="8"/>
      <c r="H131" s="2"/>
    </row>
    <row r="132" spans="1:8" ht="15">
      <c r="A132" s="25"/>
      <c r="B132" s="58"/>
      <c r="C132" s="27"/>
      <c r="D132" s="51"/>
      <c r="E132" s="51"/>
      <c r="F132" s="11" t="s">
        <v>54</v>
      </c>
      <c r="G132" s="8"/>
      <c r="H132" s="2"/>
    </row>
    <row r="133" spans="1:8" ht="15">
      <c r="A133" s="25">
        <v>26</v>
      </c>
      <c r="B133" s="58" t="s">
        <v>64</v>
      </c>
      <c r="C133" s="27" t="s">
        <v>59</v>
      </c>
      <c r="D133" s="33"/>
      <c r="E133" s="33"/>
      <c r="F133" s="11" t="s">
        <v>47</v>
      </c>
      <c r="G133" s="8"/>
      <c r="H133" s="2">
        <f>+H136</f>
        <v>1185.4</v>
      </c>
    </row>
    <row r="134" spans="1:8" ht="15">
      <c r="A134" s="25"/>
      <c r="B134" s="58"/>
      <c r="C134" s="27"/>
      <c r="D134" s="34"/>
      <c r="E134" s="34"/>
      <c r="F134" s="11" t="s">
        <v>52</v>
      </c>
      <c r="G134" s="8"/>
      <c r="H134" s="2"/>
    </row>
    <row r="135" spans="1:8" ht="15">
      <c r="A135" s="25"/>
      <c r="B135" s="58"/>
      <c r="C135" s="27"/>
      <c r="D135" s="34"/>
      <c r="E135" s="34"/>
      <c r="F135" s="11" t="s">
        <v>53</v>
      </c>
      <c r="G135" s="8"/>
      <c r="H135" s="2"/>
    </row>
    <row r="136" spans="1:8" ht="15">
      <c r="A136" s="25"/>
      <c r="B136" s="58"/>
      <c r="C136" s="27"/>
      <c r="D136" s="51"/>
      <c r="E136" s="51"/>
      <c r="F136" s="11" t="s">
        <v>54</v>
      </c>
      <c r="G136" s="8"/>
      <c r="H136" s="2">
        <v>1185.4</v>
      </c>
    </row>
    <row r="137" spans="1:8" ht="15">
      <c r="A137" s="25">
        <v>27</v>
      </c>
      <c r="B137" s="58" t="s">
        <v>65</v>
      </c>
      <c r="C137" s="27" t="s">
        <v>59</v>
      </c>
      <c r="D137" s="33"/>
      <c r="E137" s="33"/>
      <c r="F137" s="11" t="s">
        <v>47</v>
      </c>
      <c r="G137" s="8"/>
      <c r="H137" s="2">
        <f>+H140</f>
        <v>110</v>
      </c>
    </row>
    <row r="138" spans="1:8" ht="15">
      <c r="A138" s="25"/>
      <c r="B138" s="58"/>
      <c r="C138" s="27"/>
      <c r="D138" s="34"/>
      <c r="E138" s="34"/>
      <c r="F138" s="11" t="s">
        <v>52</v>
      </c>
      <c r="G138" s="8"/>
      <c r="H138" s="2"/>
    </row>
    <row r="139" spans="1:8" ht="15">
      <c r="A139" s="25"/>
      <c r="B139" s="58"/>
      <c r="C139" s="27"/>
      <c r="D139" s="34"/>
      <c r="E139" s="34"/>
      <c r="F139" s="11" t="s">
        <v>53</v>
      </c>
      <c r="G139" s="8"/>
      <c r="H139" s="2"/>
    </row>
    <row r="140" spans="1:8" ht="15">
      <c r="A140" s="25"/>
      <c r="B140" s="58"/>
      <c r="C140" s="27"/>
      <c r="D140" s="51"/>
      <c r="E140" s="51"/>
      <c r="F140" s="11" t="s">
        <v>54</v>
      </c>
      <c r="G140" s="8"/>
      <c r="H140" s="2">
        <v>110</v>
      </c>
    </row>
    <row r="141" spans="1:8" ht="15" customHeight="1">
      <c r="A141" s="25">
        <v>28</v>
      </c>
      <c r="B141" s="58" t="s">
        <v>66</v>
      </c>
      <c r="C141" s="35" t="s">
        <v>79</v>
      </c>
      <c r="D141" s="33"/>
      <c r="E141" s="33"/>
      <c r="F141" s="11" t="s">
        <v>47</v>
      </c>
      <c r="G141" s="8"/>
      <c r="H141" s="2">
        <f>+H145+H149+H153</f>
        <v>13121.2</v>
      </c>
    </row>
    <row r="142" spans="1:8" ht="15">
      <c r="A142" s="25"/>
      <c r="B142" s="58"/>
      <c r="C142" s="35"/>
      <c r="D142" s="34"/>
      <c r="E142" s="34"/>
      <c r="F142" s="11" t="s">
        <v>52</v>
      </c>
      <c r="G142" s="8"/>
      <c r="H142" s="2">
        <f>+H146+H150+H154</f>
        <v>0</v>
      </c>
    </row>
    <row r="143" spans="1:8" ht="15">
      <c r="A143" s="25"/>
      <c r="B143" s="58"/>
      <c r="C143" s="35"/>
      <c r="D143" s="34"/>
      <c r="E143" s="34"/>
      <c r="F143" s="11" t="s">
        <v>53</v>
      </c>
      <c r="G143" s="8"/>
      <c r="H143" s="2">
        <f>+H147+H151+H155</f>
        <v>0</v>
      </c>
    </row>
    <row r="144" spans="1:8" ht="15">
      <c r="A144" s="25"/>
      <c r="B144" s="58"/>
      <c r="C144" s="35"/>
      <c r="D144" s="51"/>
      <c r="E144" s="51"/>
      <c r="F144" s="11" t="s">
        <v>54</v>
      </c>
      <c r="G144" s="8"/>
      <c r="H144" s="2">
        <f>+H148+H152+H156</f>
        <v>13121.2</v>
      </c>
    </row>
    <row r="145" spans="1:8" ht="16.5" customHeight="1">
      <c r="A145" s="25">
        <v>29</v>
      </c>
      <c r="B145" s="58" t="s">
        <v>100</v>
      </c>
      <c r="C145" s="35" t="s">
        <v>79</v>
      </c>
      <c r="D145" s="33"/>
      <c r="E145" s="33"/>
      <c r="F145" s="11" t="s">
        <v>47</v>
      </c>
      <c r="G145" s="8"/>
      <c r="H145" s="2">
        <f>+H146+H147+H148</f>
        <v>0</v>
      </c>
    </row>
    <row r="146" spans="1:8" ht="15">
      <c r="A146" s="25"/>
      <c r="B146" s="58"/>
      <c r="C146" s="35"/>
      <c r="D146" s="34"/>
      <c r="E146" s="34"/>
      <c r="F146" s="11" t="s">
        <v>52</v>
      </c>
      <c r="G146" s="8"/>
      <c r="H146" s="2"/>
    </row>
    <row r="147" spans="1:8" ht="15">
      <c r="A147" s="25"/>
      <c r="B147" s="58"/>
      <c r="C147" s="35"/>
      <c r="D147" s="34"/>
      <c r="E147" s="34"/>
      <c r="F147" s="11" t="s">
        <v>53</v>
      </c>
      <c r="G147" s="8"/>
      <c r="H147" s="2"/>
    </row>
    <row r="148" spans="1:8" ht="15">
      <c r="A148" s="25"/>
      <c r="B148" s="58"/>
      <c r="C148" s="35"/>
      <c r="D148" s="51"/>
      <c r="E148" s="51"/>
      <c r="F148" s="11" t="s">
        <v>54</v>
      </c>
      <c r="G148" s="8"/>
      <c r="H148" s="2"/>
    </row>
    <row r="149" spans="1:8" ht="16.5" customHeight="1">
      <c r="A149" s="25">
        <v>30</v>
      </c>
      <c r="B149" s="58" t="s">
        <v>101</v>
      </c>
      <c r="C149" s="35" t="s">
        <v>79</v>
      </c>
      <c r="D149" s="33"/>
      <c r="E149" s="33"/>
      <c r="F149" s="11" t="s">
        <v>47</v>
      </c>
      <c r="G149" s="8"/>
      <c r="H149" s="2">
        <f>+H150+H151+H152</f>
        <v>8610.6</v>
      </c>
    </row>
    <row r="150" spans="1:8" ht="15">
      <c r="A150" s="25"/>
      <c r="B150" s="58"/>
      <c r="C150" s="35"/>
      <c r="D150" s="34"/>
      <c r="E150" s="34"/>
      <c r="F150" s="11" t="s">
        <v>52</v>
      </c>
      <c r="G150" s="8"/>
      <c r="H150" s="2"/>
    </row>
    <row r="151" spans="1:8" ht="15">
      <c r="A151" s="25"/>
      <c r="B151" s="58"/>
      <c r="C151" s="35"/>
      <c r="D151" s="34"/>
      <c r="E151" s="34"/>
      <c r="F151" s="11" t="s">
        <v>53</v>
      </c>
      <c r="G151" s="8"/>
      <c r="H151" s="2"/>
    </row>
    <row r="152" spans="1:8" ht="15">
      <c r="A152" s="25"/>
      <c r="B152" s="58"/>
      <c r="C152" s="35"/>
      <c r="D152" s="51"/>
      <c r="E152" s="51"/>
      <c r="F152" s="11" t="s">
        <v>54</v>
      </c>
      <c r="G152" s="8"/>
      <c r="H152" s="2">
        <v>8610.6</v>
      </c>
    </row>
    <row r="153" spans="1:8" ht="16.5" customHeight="1">
      <c r="A153" s="25">
        <v>31</v>
      </c>
      <c r="B153" s="58" t="s">
        <v>102</v>
      </c>
      <c r="C153" s="35" t="s">
        <v>79</v>
      </c>
      <c r="D153" s="33"/>
      <c r="E153" s="33"/>
      <c r="F153" s="11" t="s">
        <v>47</v>
      </c>
      <c r="G153" s="8"/>
      <c r="H153" s="2">
        <f>+H154+H155+H156</f>
        <v>4510.6</v>
      </c>
    </row>
    <row r="154" spans="1:8" ht="15">
      <c r="A154" s="25"/>
      <c r="B154" s="58"/>
      <c r="C154" s="35"/>
      <c r="D154" s="34"/>
      <c r="E154" s="34"/>
      <c r="F154" s="11" t="s">
        <v>52</v>
      </c>
      <c r="G154" s="8"/>
      <c r="H154" s="2"/>
    </row>
    <row r="155" spans="1:8" ht="15">
      <c r="A155" s="25"/>
      <c r="B155" s="58"/>
      <c r="C155" s="35"/>
      <c r="D155" s="34"/>
      <c r="E155" s="34"/>
      <c r="F155" s="11" t="s">
        <v>53</v>
      </c>
      <c r="G155" s="8"/>
      <c r="H155" s="2"/>
    </row>
    <row r="156" spans="1:8" ht="15">
      <c r="A156" s="25"/>
      <c r="B156" s="58"/>
      <c r="C156" s="35"/>
      <c r="D156" s="51"/>
      <c r="E156" s="51"/>
      <c r="F156" s="11" t="s">
        <v>54</v>
      </c>
      <c r="G156" s="8"/>
      <c r="H156" s="2">
        <v>4510.6</v>
      </c>
    </row>
    <row r="157" spans="1:8" ht="15" customHeight="1">
      <c r="A157" s="25">
        <v>32</v>
      </c>
      <c r="B157" s="58" t="s">
        <v>68</v>
      </c>
      <c r="C157" s="27" t="s">
        <v>67</v>
      </c>
      <c r="D157" s="33"/>
      <c r="E157" s="33"/>
      <c r="F157" s="11" t="s">
        <v>47</v>
      </c>
      <c r="G157" s="8"/>
      <c r="H157" s="2">
        <f>+H158+H159+H160</f>
        <v>1733.6000000000001</v>
      </c>
    </row>
    <row r="158" spans="1:8" ht="15">
      <c r="A158" s="25"/>
      <c r="B158" s="58"/>
      <c r="C158" s="27"/>
      <c r="D158" s="34"/>
      <c r="E158" s="34"/>
      <c r="F158" s="11" t="s">
        <v>52</v>
      </c>
      <c r="G158" s="8"/>
      <c r="H158" s="2"/>
    </row>
    <row r="159" spans="1:8" ht="15">
      <c r="A159" s="25"/>
      <c r="B159" s="58"/>
      <c r="C159" s="27"/>
      <c r="D159" s="34"/>
      <c r="E159" s="34"/>
      <c r="F159" s="11" t="s">
        <v>53</v>
      </c>
      <c r="G159" s="8"/>
      <c r="H159" s="2">
        <v>1620.2</v>
      </c>
    </row>
    <row r="160" spans="1:8" ht="15">
      <c r="A160" s="25"/>
      <c r="B160" s="58"/>
      <c r="C160" s="27"/>
      <c r="D160" s="51"/>
      <c r="E160" s="51"/>
      <c r="F160" s="11" t="s">
        <v>54</v>
      </c>
      <c r="G160" s="8"/>
      <c r="H160" s="2">
        <v>113.4</v>
      </c>
    </row>
    <row r="161" spans="1:8" ht="15">
      <c r="A161" s="28">
        <v>33</v>
      </c>
      <c r="B161" s="58" t="s">
        <v>33</v>
      </c>
      <c r="C161" s="27" t="s">
        <v>67</v>
      </c>
      <c r="D161" s="33"/>
      <c r="E161" s="33"/>
      <c r="F161" s="11" t="s">
        <v>47</v>
      </c>
      <c r="G161" s="8"/>
      <c r="H161" s="2">
        <f>+H162+H163+H164</f>
        <v>1320.5</v>
      </c>
    </row>
    <row r="162" spans="1:8" ht="15">
      <c r="A162" s="29"/>
      <c r="B162" s="58"/>
      <c r="C162" s="27"/>
      <c r="D162" s="34"/>
      <c r="E162" s="34"/>
      <c r="F162" s="11" t="s">
        <v>52</v>
      </c>
      <c r="G162" s="8"/>
      <c r="H162" s="2"/>
    </row>
    <row r="163" spans="1:8" ht="15">
      <c r="A163" s="29"/>
      <c r="B163" s="58"/>
      <c r="C163" s="27"/>
      <c r="D163" s="34"/>
      <c r="E163" s="34"/>
      <c r="F163" s="11" t="s">
        <v>53</v>
      </c>
      <c r="G163" s="8"/>
      <c r="H163" s="2"/>
    </row>
    <row r="164" spans="1:8" ht="15">
      <c r="A164" s="29"/>
      <c r="B164" s="58"/>
      <c r="C164" s="27"/>
      <c r="D164" s="51"/>
      <c r="E164" s="51"/>
      <c r="F164" s="11" t="s">
        <v>54</v>
      </c>
      <c r="G164" s="8"/>
      <c r="H164" s="2">
        <f>+H168+H172+H176+H180+H184+H188+H192</f>
        <v>1320.5</v>
      </c>
    </row>
    <row r="165" spans="1:8" ht="15">
      <c r="A165" s="28">
        <v>35</v>
      </c>
      <c r="B165" s="59" t="s">
        <v>82</v>
      </c>
      <c r="C165" s="27" t="s">
        <v>67</v>
      </c>
      <c r="D165" s="33"/>
      <c r="E165" s="33"/>
      <c r="F165" s="11" t="s">
        <v>47</v>
      </c>
      <c r="G165" s="8"/>
      <c r="H165" s="2">
        <f>+H166+H167+H168</f>
        <v>1013</v>
      </c>
    </row>
    <row r="166" spans="1:8" ht="14.25" customHeight="1">
      <c r="A166" s="29"/>
      <c r="B166" s="60"/>
      <c r="C166" s="27"/>
      <c r="D166" s="34"/>
      <c r="E166" s="34"/>
      <c r="F166" s="11" t="s">
        <v>52</v>
      </c>
      <c r="G166" s="8"/>
      <c r="H166" s="2"/>
    </row>
    <row r="167" spans="1:8" ht="15">
      <c r="A167" s="29"/>
      <c r="B167" s="60"/>
      <c r="C167" s="27"/>
      <c r="D167" s="34"/>
      <c r="E167" s="34"/>
      <c r="F167" s="11" t="s">
        <v>53</v>
      </c>
      <c r="G167" s="8"/>
      <c r="H167" s="2"/>
    </row>
    <row r="168" spans="1:8" ht="15">
      <c r="A168" s="29"/>
      <c r="B168" s="60"/>
      <c r="C168" s="27"/>
      <c r="D168" s="51"/>
      <c r="E168" s="51"/>
      <c r="F168" s="11" t="s">
        <v>54</v>
      </c>
      <c r="G168" s="8"/>
      <c r="H168" s="2">
        <v>1013</v>
      </c>
    </row>
    <row r="169" spans="1:8" ht="15" customHeight="1">
      <c r="A169" s="28">
        <v>36</v>
      </c>
      <c r="B169" s="59" t="s">
        <v>0</v>
      </c>
      <c r="C169" s="33" t="s">
        <v>67</v>
      </c>
      <c r="D169" s="33"/>
      <c r="E169" s="33"/>
      <c r="F169" s="11" t="s">
        <v>47</v>
      </c>
      <c r="G169" s="8"/>
      <c r="H169" s="2">
        <f>+H170+H171+H172</f>
        <v>152</v>
      </c>
    </row>
    <row r="170" spans="1:8" ht="15">
      <c r="A170" s="29"/>
      <c r="B170" s="60"/>
      <c r="C170" s="34"/>
      <c r="D170" s="34"/>
      <c r="E170" s="34"/>
      <c r="F170" s="11" t="s">
        <v>52</v>
      </c>
      <c r="G170" s="8"/>
      <c r="H170" s="2"/>
    </row>
    <row r="171" spans="1:8" ht="15">
      <c r="A171" s="29"/>
      <c r="B171" s="60"/>
      <c r="C171" s="34"/>
      <c r="D171" s="34"/>
      <c r="E171" s="34"/>
      <c r="F171" s="11" t="s">
        <v>53</v>
      </c>
      <c r="G171" s="8"/>
      <c r="H171" s="2"/>
    </row>
    <row r="172" spans="1:8" ht="36.75" customHeight="1">
      <c r="A172" s="29"/>
      <c r="B172" s="60"/>
      <c r="C172" s="34"/>
      <c r="D172" s="51"/>
      <c r="E172" s="51"/>
      <c r="F172" s="11" t="s">
        <v>54</v>
      </c>
      <c r="G172" s="8"/>
      <c r="H172" s="2">
        <v>152</v>
      </c>
    </row>
    <row r="173" spans="1:8" ht="21.75" customHeight="1">
      <c r="A173" s="28">
        <v>37</v>
      </c>
      <c r="B173" s="59" t="s">
        <v>1</v>
      </c>
      <c r="C173" s="27" t="s">
        <v>67</v>
      </c>
      <c r="D173" s="33"/>
      <c r="E173" s="33"/>
      <c r="F173" s="11" t="s">
        <v>47</v>
      </c>
      <c r="G173" s="8"/>
      <c r="H173" s="2"/>
    </row>
    <row r="174" spans="1:8" ht="21.75" customHeight="1">
      <c r="A174" s="29"/>
      <c r="B174" s="60"/>
      <c r="C174" s="27"/>
      <c r="D174" s="34"/>
      <c r="E174" s="34"/>
      <c r="F174" s="11" t="s">
        <v>52</v>
      </c>
      <c r="G174" s="8"/>
      <c r="H174" s="2"/>
    </row>
    <row r="175" spans="1:8" ht="21.75" customHeight="1">
      <c r="A175" s="29"/>
      <c r="B175" s="60"/>
      <c r="C175" s="27"/>
      <c r="D175" s="34"/>
      <c r="E175" s="34"/>
      <c r="F175" s="11" t="s">
        <v>53</v>
      </c>
      <c r="G175" s="8"/>
      <c r="H175" s="2"/>
    </row>
    <row r="176" spans="1:8" ht="21.75" customHeight="1">
      <c r="A176" s="29"/>
      <c r="B176" s="60"/>
      <c r="C176" s="27"/>
      <c r="D176" s="51"/>
      <c r="E176" s="51"/>
      <c r="F176" s="11" t="s">
        <v>54</v>
      </c>
      <c r="G176" s="8"/>
      <c r="H176" s="2"/>
    </row>
    <row r="177" spans="1:8" ht="21.75" customHeight="1">
      <c r="A177" s="28">
        <v>38</v>
      </c>
      <c r="B177" s="59" t="s">
        <v>2</v>
      </c>
      <c r="C177" s="27" t="s">
        <v>67</v>
      </c>
      <c r="D177" s="33"/>
      <c r="E177" s="33"/>
      <c r="F177" s="11" t="s">
        <v>47</v>
      </c>
      <c r="G177" s="8"/>
      <c r="H177" s="2"/>
    </row>
    <row r="178" spans="1:8" ht="21.75" customHeight="1">
      <c r="A178" s="29"/>
      <c r="B178" s="60"/>
      <c r="C178" s="27"/>
      <c r="D178" s="34"/>
      <c r="E178" s="34"/>
      <c r="F178" s="11" t="s">
        <v>52</v>
      </c>
      <c r="G178" s="8"/>
      <c r="H178" s="2"/>
    </row>
    <row r="179" spans="1:8" ht="21.75" customHeight="1">
      <c r="A179" s="29"/>
      <c r="B179" s="60"/>
      <c r="C179" s="27"/>
      <c r="D179" s="34"/>
      <c r="E179" s="34"/>
      <c r="F179" s="11" t="s">
        <v>53</v>
      </c>
      <c r="G179" s="8"/>
      <c r="H179" s="2"/>
    </row>
    <row r="180" spans="1:8" ht="21.75" customHeight="1">
      <c r="A180" s="29"/>
      <c r="B180" s="60"/>
      <c r="C180" s="27"/>
      <c r="D180" s="51"/>
      <c r="E180" s="51"/>
      <c r="F180" s="11" t="s">
        <v>54</v>
      </c>
      <c r="G180" s="8"/>
      <c r="H180" s="2"/>
    </row>
    <row r="181" spans="1:8" ht="21.75" customHeight="1">
      <c r="A181" s="28">
        <v>39</v>
      </c>
      <c r="B181" s="59" t="s">
        <v>3</v>
      </c>
      <c r="C181" s="27" t="s">
        <v>67</v>
      </c>
      <c r="D181" s="33"/>
      <c r="E181" s="33"/>
      <c r="F181" s="11" t="s">
        <v>47</v>
      </c>
      <c r="G181" s="8"/>
      <c r="H181" s="2">
        <f>+H182+H183+H184</f>
        <v>0</v>
      </c>
    </row>
    <row r="182" spans="1:8" ht="21.75" customHeight="1">
      <c r="A182" s="29"/>
      <c r="B182" s="60"/>
      <c r="C182" s="27"/>
      <c r="D182" s="34"/>
      <c r="E182" s="34"/>
      <c r="F182" s="11" t="s">
        <v>52</v>
      </c>
      <c r="G182" s="8"/>
      <c r="H182" s="2"/>
    </row>
    <row r="183" spans="1:8" ht="21.75" customHeight="1">
      <c r="A183" s="29"/>
      <c r="B183" s="60"/>
      <c r="C183" s="27"/>
      <c r="D183" s="34"/>
      <c r="E183" s="34"/>
      <c r="F183" s="11" t="s">
        <v>53</v>
      </c>
      <c r="G183" s="8"/>
      <c r="H183" s="2"/>
    </row>
    <row r="184" spans="1:8" ht="21.75" customHeight="1">
      <c r="A184" s="29"/>
      <c r="B184" s="60"/>
      <c r="C184" s="27"/>
      <c r="D184" s="51"/>
      <c r="E184" s="51"/>
      <c r="F184" s="11" t="s">
        <v>54</v>
      </c>
      <c r="G184" s="8"/>
      <c r="H184" s="2"/>
    </row>
    <row r="185" spans="1:8" ht="21.75" customHeight="1">
      <c r="A185" s="28">
        <v>40</v>
      </c>
      <c r="B185" s="59" t="s">
        <v>4</v>
      </c>
      <c r="C185" s="27" t="s">
        <v>67</v>
      </c>
      <c r="D185" s="33"/>
      <c r="E185" s="33"/>
      <c r="F185" s="11" t="s">
        <v>47</v>
      </c>
      <c r="G185" s="8"/>
      <c r="H185" s="2">
        <f>+H186+H187+H188</f>
        <v>144.5</v>
      </c>
    </row>
    <row r="186" spans="1:8" ht="21.75" customHeight="1">
      <c r="A186" s="29"/>
      <c r="B186" s="60"/>
      <c r="C186" s="27"/>
      <c r="D186" s="34"/>
      <c r="E186" s="34"/>
      <c r="F186" s="11" t="s">
        <v>52</v>
      </c>
      <c r="G186" s="8"/>
      <c r="H186" s="2"/>
    </row>
    <row r="187" spans="1:8" ht="21.75" customHeight="1">
      <c r="A187" s="29"/>
      <c r="B187" s="60"/>
      <c r="C187" s="27"/>
      <c r="D187" s="34"/>
      <c r="E187" s="34"/>
      <c r="F187" s="11" t="s">
        <v>53</v>
      </c>
      <c r="G187" s="8"/>
      <c r="H187" s="2"/>
    </row>
    <row r="188" spans="1:8" ht="21.75" customHeight="1">
      <c r="A188" s="29"/>
      <c r="B188" s="60"/>
      <c r="C188" s="27"/>
      <c r="D188" s="51"/>
      <c r="E188" s="51"/>
      <c r="F188" s="11" t="s">
        <v>54</v>
      </c>
      <c r="G188" s="8"/>
      <c r="H188" s="2">
        <v>144.5</v>
      </c>
    </row>
    <row r="189" spans="1:8" ht="21.75" customHeight="1">
      <c r="A189" s="28">
        <v>41</v>
      </c>
      <c r="B189" s="59" t="s">
        <v>5</v>
      </c>
      <c r="C189" s="27" t="s">
        <v>67</v>
      </c>
      <c r="D189" s="33"/>
      <c r="E189" s="33"/>
      <c r="F189" s="11" t="s">
        <v>47</v>
      </c>
      <c r="G189" s="8"/>
      <c r="H189" s="2">
        <f>+H190+H191+H192</f>
        <v>11</v>
      </c>
    </row>
    <row r="190" spans="1:8" ht="21.75" customHeight="1">
      <c r="A190" s="29"/>
      <c r="B190" s="60"/>
      <c r="C190" s="27"/>
      <c r="D190" s="34"/>
      <c r="E190" s="34"/>
      <c r="F190" s="11" t="s">
        <v>52</v>
      </c>
      <c r="G190" s="8"/>
      <c r="H190" s="2"/>
    </row>
    <row r="191" spans="1:8" ht="21.75" customHeight="1">
      <c r="A191" s="29"/>
      <c r="B191" s="60"/>
      <c r="C191" s="27"/>
      <c r="D191" s="34"/>
      <c r="E191" s="34"/>
      <c r="F191" s="11" t="s">
        <v>53</v>
      </c>
      <c r="G191" s="8"/>
      <c r="H191" s="2"/>
    </row>
    <row r="192" spans="1:8" ht="21.75" customHeight="1">
      <c r="A192" s="29"/>
      <c r="B192" s="60"/>
      <c r="C192" s="27"/>
      <c r="D192" s="51"/>
      <c r="E192" s="51"/>
      <c r="F192" s="11" t="s">
        <v>54</v>
      </c>
      <c r="G192" s="8"/>
      <c r="H192" s="2">
        <v>11</v>
      </c>
    </row>
    <row r="193" spans="1:8" ht="15">
      <c r="A193" s="28">
        <v>42</v>
      </c>
      <c r="B193" s="58" t="s">
        <v>32</v>
      </c>
      <c r="C193" s="27" t="s">
        <v>67</v>
      </c>
      <c r="D193" s="33"/>
      <c r="E193" s="33"/>
      <c r="F193" s="11" t="s">
        <v>47</v>
      </c>
      <c r="G193" s="8"/>
      <c r="H193" s="2">
        <f>+H194+H195+H196</f>
        <v>537.4</v>
      </c>
    </row>
    <row r="194" spans="1:8" ht="15">
      <c r="A194" s="29"/>
      <c r="B194" s="58"/>
      <c r="C194" s="27"/>
      <c r="D194" s="34"/>
      <c r="E194" s="34"/>
      <c r="F194" s="11" t="s">
        <v>52</v>
      </c>
      <c r="G194" s="8"/>
      <c r="H194" s="2"/>
    </row>
    <row r="195" spans="1:8" ht="15">
      <c r="A195" s="29"/>
      <c r="B195" s="58"/>
      <c r="C195" s="27"/>
      <c r="D195" s="34"/>
      <c r="E195" s="34"/>
      <c r="F195" s="11" t="s">
        <v>53</v>
      </c>
      <c r="G195" s="8"/>
      <c r="H195" s="2">
        <f>+H199+H203+H207+H211+H215+H219+H223+H227+H231+H235</f>
        <v>0</v>
      </c>
    </row>
    <row r="196" spans="1:8" ht="15">
      <c r="A196" s="29"/>
      <c r="B196" s="58"/>
      <c r="C196" s="27"/>
      <c r="D196" s="51"/>
      <c r="E196" s="51"/>
      <c r="F196" s="11" t="s">
        <v>54</v>
      </c>
      <c r="G196" s="8"/>
      <c r="H196" s="2">
        <f>+H200+H204+H208+H212+H216+H220+H224+H228+H232+H236</f>
        <v>537.4</v>
      </c>
    </row>
    <row r="197" spans="1:8" ht="21.75" customHeight="1">
      <c r="A197" s="28">
        <v>43</v>
      </c>
      <c r="B197" s="59" t="s">
        <v>6</v>
      </c>
      <c r="C197" s="27" t="s">
        <v>67</v>
      </c>
      <c r="D197" s="33"/>
      <c r="E197" s="33"/>
      <c r="F197" s="11" t="s">
        <v>47</v>
      </c>
      <c r="G197" s="8"/>
      <c r="H197" s="2">
        <f>+H198+H199+H200</f>
        <v>3.5</v>
      </c>
    </row>
    <row r="198" spans="1:8" ht="21.75" customHeight="1">
      <c r="A198" s="29"/>
      <c r="B198" s="60"/>
      <c r="C198" s="27"/>
      <c r="D198" s="34"/>
      <c r="E198" s="34"/>
      <c r="F198" s="11" t="s">
        <v>52</v>
      </c>
      <c r="G198" s="8"/>
      <c r="H198" s="2"/>
    </row>
    <row r="199" spans="1:8" ht="21.75" customHeight="1">
      <c r="A199" s="29"/>
      <c r="B199" s="60"/>
      <c r="C199" s="27"/>
      <c r="D199" s="34"/>
      <c r="E199" s="34"/>
      <c r="F199" s="11" t="s">
        <v>53</v>
      </c>
      <c r="G199" s="8"/>
      <c r="H199" s="2"/>
    </row>
    <row r="200" spans="1:8" ht="21.75" customHeight="1">
      <c r="A200" s="29"/>
      <c r="B200" s="60"/>
      <c r="C200" s="27"/>
      <c r="D200" s="51"/>
      <c r="E200" s="51"/>
      <c r="F200" s="11" t="s">
        <v>54</v>
      </c>
      <c r="G200" s="8"/>
      <c r="H200" s="2">
        <v>3.5</v>
      </c>
    </row>
    <row r="201" spans="1:8" ht="21.75" customHeight="1">
      <c r="A201" s="28">
        <v>44</v>
      </c>
      <c r="B201" s="59" t="s">
        <v>7</v>
      </c>
      <c r="C201" s="27" t="s">
        <v>67</v>
      </c>
      <c r="D201" s="33"/>
      <c r="E201" s="33"/>
      <c r="F201" s="11" t="s">
        <v>47</v>
      </c>
      <c r="G201" s="8"/>
      <c r="H201" s="2">
        <f>+H202+H203+H204</f>
        <v>0</v>
      </c>
    </row>
    <row r="202" spans="1:8" ht="21.75" customHeight="1">
      <c r="A202" s="29"/>
      <c r="B202" s="60"/>
      <c r="C202" s="27"/>
      <c r="D202" s="34"/>
      <c r="E202" s="34"/>
      <c r="F202" s="11" t="s">
        <v>52</v>
      </c>
      <c r="G202" s="8"/>
      <c r="H202" s="2"/>
    </row>
    <row r="203" spans="1:8" ht="21.75" customHeight="1">
      <c r="A203" s="29"/>
      <c r="B203" s="60"/>
      <c r="C203" s="27"/>
      <c r="D203" s="34"/>
      <c r="E203" s="34"/>
      <c r="F203" s="11" t="s">
        <v>53</v>
      </c>
      <c r="G203" s="8"/>
      <c r="H203" s="2"/>
    </row>
    <row r="204" spans="1:8" ht="39.75" customHeight="1">
      <c r="A204" s="29"/>
      <c r="B204" s="60"/>
      <c r="C204" s="27"/>
      <c r="D204" s="51"/>
      <c r="E204" s="51"/>
      <c r="F204" s="11" t="s">
        <v>54</v>
      </c>
      <c r="G204" s="8"/>
      <c r="H204" s="2"/>
    </row>
    <row r="205" spans="1:8" ht="21.75" customHeight="1">
      <c r="A205" s="28">
        <v>45</v>
      </c>
      <c r="B205" s="59" t="s">
        <v>8</v>
      </c>
      <c r="C205" s="27" t="s">
        <v>67</v>
      </c>
      <c r="D205" s="33"/>
      <c r="E205" s="33"/>
      <c r="F205" s="11" t="s">
        <v>47</v>
      </c>
      <c r="G205" s="8"/>
      <c r="H205" s="2">
        <f>+H206+H207+H208</f>
        <v>6.7</v>
      </c>
    </row>
    <row r="206" spans="1:8" ht="21.75" customHeight="1">
      <c r="A206" s="29"/>
      <c r="B206" s="60"/>
      <c r="C206" s="27"/>
      <c r="D206" s="34"/>
      <c r="E206" s="34"/>
      <c r="F206" s="11" t="s">
        <v>52</v>
      </c>
      <c r="G206" s="8"/>
      <c r="H206" s="2"/>
    </row>
    <row r="207" spans="1:8" ht="21.75" customHeight="1">
      <c r="A207" s="29"/>
      <c r="B207" s="60"/>
      <c r="C207" s="27"/>
      <c r="D207" s="34"/>
      <c r="E207" s="34"/>
      <c r="F207" s="11" t="s">
        <v>53</v>
      </c>
      <c r="G207" s="8"/>
      <c r="H207" s="2"/>
    </row>
    <row r="208" spans="1:8" ht="36.75" customHeight="1">
      <c r="A208" s="29"/>
      <c r="B208" s="60"/>
      <c r="C208" s="27"/>
      <c r="D208" s="51"/>
      <c r="E208" s="51"/>
      <c r="F208" s="11" t="s">
        <v>54</v>
      </c>
      <c r="G208" s="8"/>
      <c r="H208" s="2">
        <v>6.7</v>
      </c>
    </row>
    <row r="209" spans="1:8" ht="21.75" customHeight="1">
      <c r="A209" s="28">
        <v>46</v>
      </c>
      <c r="B209" s="59" t="s">
        <v>9</v>
      </c>
      <c r="C209" s="27" t="s">
        <v>67</v>
      </c>
      <c r="D209" s="33"/>
      <c r="E209" s="33"/>
      <c r="F209" s="11" t="s">
        <v>47</v>
      </c>
      <c r="G209" s="8"/>
      <c r="H209" s="2">
        <f>+H210+H211+H212</f>
        <v>356</v>
      </c>
    </row>
    <row r="210" spans="1:8" ht="21.75" customHeight="1">
      <c r="A210" s="29"/>
      <c r="B210" s="60"/>
      <c r="C210" s="27"/>
      <c r="D210" s="34"/>
      <c r="E210" s="34"/>
      <c r="F210" s="11" t="s">
        <v>52</v>
      </c>
      <c r="G210" s="8"/>
      <c r="H210" s="2"/>
    </row>
    <row r="211" spans="1:8" ht="21.75" customHeight="1">
      <c r="A211" s="29"/>
      <c r="B211" s="60"/>
      <c r="C211" s="27"/>
      <c r="D211" s="34"/>
      <c r="E211" s="34"/>
      <c r="F211" s="11" t="s">
        <v>53</v>
      </c>
      <c r="G211" s="8"/>
      <c r="H211" s="2"/>
    </row>
    <row r="212" spans="1:8" ht="21.75" customHeight="1">
      <c r="A212" s="29"/>
      <c r="B212" s="60"/>
      <c r="C212" s="27"/>
      <c r="D212" s="51"/>
      <c r="E212" s="51"/>
      <c r="F212" s="11" t="s">
        <v>54</v>
      </c>
      <c r="G212" s="8"/>
      <c r="H212" s="2">
        <v>356</v>
      </c>
    </row>
    <row r="213" spans="1:8" ht="21.75" customHeight="1">
      <c r="A213" s="28">
        <v>47</v>
      </c>
      <c r="B213" s="59" t="s">
        <v>10</v>
      </c>
      <c r="C213" s="27" t="s">
        <v>67</v>
      </c>
      <c r="D213" s="33"/>
      <c r="E213" s="33"/>
      <c r="F213" s="11" t="s">
        <v>47</v>
      </c>
      <c r="G213" s="8"/>
      <c r="H213" s="2">
        <f>+H214+H215+H216</f>
        <v>0</v>
      </c>
    </row>
    <row r="214" spans="1:8" ht="21.75" customHeight="1">
      <c r="A214" s="29"/>
      <c r="B214" s="60"/>
      <c r="C214" s="27"/>
      <c r="D214" s="34"/>
      <c r="E214" s="34"/>
      <c r="F214" s="11" t="s">
        <v>52</v>
      </c>
      <c r="G214" s="8"/>
      <c r="H214" s="2"/>
    </row>
    <row r="215" spans="1:8" ht="21.75" customHeight="1">
      <c r="A215" s="29"/>
      <c r="B215" s="60"/>
      <c r="C215" s="27"/>
      <c r="D215" s="34"/>
      <c r="E215" s="34"/>
      <c r="F215" s="11" t="s">
        <v>53</v>
      </c>
      <c r="G215" s="8"/>
      <c r="H215" s="2"/>
    </row>
    <row r="216" spans="1:8" ht="21.75" customHeight="1">
      <c r="A216" s="29"/>
      <c r="B216" s="60"/>
      <c r="C216" s="27"/>
      <c r="D216" s="51"/>
      <c r="E216" s="51"/>
      <c r="F216" s="11" t="s">
        <v>54</v>
      </c>
      <c r="G216" s="8"/>
      <c r="H216" s="2"/>
    </row>
    <row r="217" spans="1:8" ht="21.75" customHeight="1">
      <c r="A217" s="28">
        <v>48</v>
      </c>
      <c r="B217" s="59" t="s">
        <v>132</v>
      </c>
      <c r="C217" s="27" t="s">
        <v>67</v>
      </c>
      <c r="D217" s="33"/>
      <c r="E217" s="33"/>
      <c r="F217" s="11" t="s">
        <v>47</v>
      </c>
      <c r="G217" s="8"/>
      <c r="H217" s="2">
        <f>+H218+H219+H220</f>
        <v>0</v>
      </c>
    </row>
    <row r="218" spans="1:8" ht="21.75" customHeight="1">
      <c r="A218" s="29"/>
      <c r="B218" s="60"/>
      <c r="C218" s="27"/>
      <c r="D218" s="34"/>
      <c r="E218" s="34"/>
      <c r="F218" s="11" t="s">
        <v>52</v>
      </c>
      <c r="G218" s="8"/>
      <c r="H218" s="2"/>
    </row>
    <row r="219" spans="1:8" ht="21.75" customHeight="1">
      <c r="A219" s="29"/>
      <c r="B219" s="60"/>
      <c r="C219" s="27"/>
      <c r="D219" s="34"/>
      <c r="E219" s="34"/>
      <c r="F219" s="11" t="s">
        <v>53</v>
      </c>
      <c r="G219" s="8"/>
      <c r="H219" s="2"/>
    </row>
    <row r="220" spans="1:8" ht="70.5" customHeight="1">
      <c r="A220" s="29"/>
      <c r="B220" s="60"/>
      <c r="C220" s="27"/>
      <c r="D220" s="51"/>
      <c r="E220" s="51"/>
      <c r="F220" s="11" t="s">
        <v>54</v>
      </c>
      <c r="G220" s="8"/>
      <c r="H220" s="2"/>
    </row>
    <row r="221" spans="1:8" ht="21.75" customHeight="1">
      <c r="A221" s="28">
        <v>49</v>
      </c>
      <c r="B221" s="59" t="s">
        <v>12</v>
      </c>
      <c r="C221" s="27" t="s">
        <v>67</v>
      </c>
      <c r="D221" s="33"/>
      <c r="E221" s="33"/>
      <c r="F221" s="11" t="s">
        <v>47</v>
      </c>
      <c r="G221" s="8"/>
      <c r="H221" s="2">
        <f>+H222+H223+H224</f>
        <v>6.7</v>
      </c>
    </row>
    <row r="222" spans="1:8" ht="21.75" customHeight="1">
      <c r="A222" s="29"/>
      <c r="B222" s="60"/>
      <c r="C222" s="27"/>
      <c r="D222" s="34"/>
      <c r="E222" s="34"/>
      <c r="F222" s="11" t="s">
        <v>52</v>
      </c>
      <c r="G222" s="8"/>
      <c r="H222" s="2"/>
    </row>
    <row r="223" spans="1:8" ht="21.75" customHeight="1">
      <c r="A223" s="29"/>
      <c r="B223" s="60"/>
      <c r="C223" s="27"/>
      <c r="D223" s="34"/>
      <c r="E223" s="34"/>
      <c r="F223" s="11" t="s">
        <v>53</v>
      </c>
      <c r="G223" s="8"/>
      <c r="H223" s="2"/>
    </row>
    <row r="224" spans="1:8" ht="21.75" customHeight="1">
      <c r="A224" s="29"/>
      <c r="B224" s="60"/>
      <c r="C224" s="27"/>
      <c r="D224" s="51"/>
      <c r="E224" s="51"/>
      <c r="F224" s="11" t="s">
        <v>54</v>
      </c>
      <c r="G224" s="8"/>
      <c r="H224" s="2">
        <v>6.7</v>
      </c>
    </row>
    <row r="225" spans="1:8" ht="21.75" customHeight="1">
      <c r="A225" s="28">
        <v>50</v>
      </c>
      <c r="B225" s="59" t="s">
        <v>156</v>
      </c>
      <c r="C225" s="27" t="s">
        <v>67</v>
      </c>
      <c r="D225" s="33"/>
      <c r="E225" s="33"/>
      <c r="F225" s="11" t="s">
        <v>47</v>
      </c>
      <c r="G225" s="8"/>
      <c r="H225" s="2">
        <f>+H226+H227+H228</f>
        <v>151.10000000000002</v>
      </c>
    </row>
    <row r="226" spans="1:8" ht="37.5" customHeight="1">
      <c r="A226" s="29"/>
      <c r="B226" s="60"/>
      <c r="C226" s="27"/>
      <c r="D226" s="34"/>
      <c r="E226" s="34"/>
      <c r="F226" s="11" t="s">
        <v>52</v>
      </c>
      <c r="G226" s="8"/>
      <c r="H226" s="2"/>
    </row>
    <row r="227" spans="1:8" ht="21.75" customHeight="1">
      <c r="A227" s="29"/>
      <c r="B227" s="60"/>
      <c r="C227" s="27"/>
      <c r="D227" s="34"/>
      <c r="E227" s="34"/>
      <c r="F227" s="11" t="s">
        <v>53</v>
      </c>
      <c r="G227" s="8"/>
      <c r="H227" s="2"/>
    </row>
    <row r="228" spans="1:8" ht="79.5" customHeight="1">
      <c r="A228" s="29"/>
      <c r="B228" s="60"/>
      <c r="C228" s="27"/>
      <c r="D228" s="51"/>
      <c r="E228" s="51"/>
      <c r="F228" s="11" t="s">
        <v>54</v>
      </c>
      <c r="G228" s="8"/>
      <c r="H228" s="2">
        <f>197.3-46.2</f>
        <v>151.10000000000002</v>
      </c>
    </row>
    <row r="229" spans="1:8" ht="21.75" customHeight="1">
      <c r="A229" s="28">
        <v>51</v>
      </c>
      <c r="B229" s="59" t="s">
        <v>14</v>
      </c>
      <c r="C229" s="27" t="s">
        <v>67</v>
      </c>
      <c r="D229" s="33"/>
      <c r="E229" s="33"/>
      <c r="F229" s="11" t="s">
        <v>47</v>
      </c>
      <c r="G229" s="8"/>
      <c r="H229" s="2">
        <f>+H230+H231+H232</f>
        <v>13.4</v>
      </c>
    </row>
    <row r="230" spans="1:8" ht="24" customHeight="1">
      <c r="A230" s="29"/>
      <c r="B230" s="60"/>
      <c r="C230" s="27"/>
      <c r="D230" s="34"/>
      <c r="E230" s="34"/>
      <c r="F230" s="11" t="s">
        <v>52</v>
      </c>
      <c r="G230" s="8"/>
      <c r="H230" s="2"/>
    </row>
    <row r="231" spans="1:8" ht="21.75" customHeight="1">
      <c r="A231" s="29"/>
      <c r="B231" s="60"/>
      <c r="C231" s="27"/>
      <c r="D231" s="34"/>
      <c r="E231" s="34"/>
      <c r="F231" s="11" t="s">
        <v>53</v>
      </c>
      <c r="G231" s="8"/>
      <c r="H231" s="2"/>
    </row>
    <row r="232" spans="1:8" ht="27" customHeight="1">
      <c r="A232" s="29"/>
      <c r="B232" s="60"/>
      <c r="C232" s="27"/>
      <c r="D232" s="51"/>
      <c r="E232" s="51"/>
      <c r="F232" s="11" t="s">
        <v>54</v>
      </c>
      <c r="G232" s="8"/>
      <c r="H232" s="2">
        <v>13.4</v>
      </c>
    </row>
    <row r="233" spans="1:8" ht="21.75" customHeight="1">
      <c r="A233" s="28">
        <v>51</v>
      </c>
      <c r="B233" s="59" t="s">
        <v>126</v>
      </c>
      <c r="C233" s="27" t="s">
        <v>67</v>
      </c>
      <c r="D233" s="33"/>
      <c r="E233" s="33"/>
      <c r="F233" s="11" t="s">
        <v>47</v>
      </c>
      <c r="G233" s="8"/>
      <c r="H233" s="2">
        <f>+H234+H235+H236</f>
        <v>0</v>
      </c>
    </row>
    <row r="234" spans="1:8" ht="24" customHeight="1">
      <c r="A234" s="29"/>
      <c r="B234" s="60"/>
      <c r="C234" s="27"/>
      <c r="D234" s="34"/>
      <c r="E234" s="34"/>
      <c r="F234" s="11" t="s">
        <v>52</v>
      </c>
      <c r="G234" s="8"/>
      <c r="H234" s="2"/>
    </row>
    <row r="235" spans="1:8" ht="21.75" customHeight="1">
      <c r="A235" s="29"/>
      <c r="B235" s="60"/>
      <c r="C235" s="27"/>
      <c r="D235" s="34"/>
      <c r="E235" s="34"/>
      <c r="F235" s="11" t="s">
        <v>53</v>
      </c>
      <c r="G235" s="8"/>
      <c r="H235" s="2"/>
    </row>
    <row r="236" spans="1:8" ht="27" customHeight="1">
      <c r="A236" s="29"/>
      <c r="B236" s="60"/>
      <c r="C236" s="27"/>
      <c r="D236" s="51"/>
      <c r="E236" s="51"/>
      <c r="F236" s="11" t="s">
        <v>54</v>
      </c>
      <c r="G236" s="8"/>
      <c r="H236" s="2"/>
    </row>
    <row r="237" spans="1:8" ht="15">
      <c r="A237" s="28">
        <v>52</v>
      </c>
      <c r="B237" s="58" t="s">
        <v>31</v>
      </c>
      <c r="C237" s="27" t="s">
        <v>67</v>
      </c>
      <c r="D237" s="33"/>
      <c r="E237" s="33"/>
      <c r="F237" s="11" t="s">
        <v>47</v>
      </c>
      <c r="G237" s="8"/>
      <c r="H237" s="2">
        <f>+H238+H239+H240</f>
        <v>3491.2999999999997</v>
      </c>
    </row>
    <row r="238" spans="1:8" ht="15">
      <c r="A238" s="29"/>
      <c r="B238" s="58"/>
      <c r="C238" s="27"/>
      <c r="D238" s="34"/>
      <c r="E238" s="34"/>
      <c r="F238" s="11" t="s">
        <v>52</v>
      </c>
      <c r="G238" s="8"/>
      <c r="H238" s="2"/>
    </row>
    <row r="239" spans="1:8" ht="15">
      <c r="A239" s="29"/>
      <c r="B239" s="58"/>
      <c r="C239" s="27"/>
      <c r="D239" s="34"/>
      <c r="E239" s="34"/>
      <c r="F239" s="11" t="s">
        <v>53</v>
      </c>
      <c r="G239" s="8"/>
      <c r="H239" s="2">
        <f>+H243+H247+H251+H255</f>
        <v>2994.6</v>
      </c>
    </row>
    <row r="240" spans="1:8" ht="15">
      <c r="A240" s="29"/>
      <c r="B240" s="58"/>
      <c r="C240" s="27"/>
      <c r="D240" s="51"/>
      <c r="E240" s="51"/>
      <c r="F240" s="11" t="s">
        <v>54</v>
      </c>
      <c r="G240" s="8"/>
      <c r="H240" s="2">
        <f>+H244+H248+H252+H256</f>
        <v>496.7</v>
      </c>
    </row>
    <row r="241" spans="1:8" ht="51" customHeight="1">
      <c r="A241" s="28">
        <v>53</v>
      </c>
      <c r="B241" s="59" t="s">
        <v>133</v>
      </c>
      <c r="C241" s="27" t="s">
        <v>67</v>
      </c>
      <c r="D241" s="33"/>
      <c r="E241" s="33"/>
      <c r="F241" s="11" t="s">
        <v>47</v>
      </c>
      <c r="G241" s="8"/>
      <c r="H241" s="2">
        <f>+H242+H243+H244</f>
        <v>212</v>
      </c>
    </row>
    <row r="242" spans="1:8" ht="39.75" customHeight="1">
      <c r="A242" s="29"/>
      <c r="B242" s="60"/>
      <c r="C242" s="27"/>
      <c r="D242" s="34"/>
      <c r="E242" s="34"/>
      <c r="F242" s="11" t="s">
        <v>52</v>
      </c>
      <c r="G242" s="8"/>
      <c r="H242" s="2"/>
    </row>
    <row r="243" spans="1:8" ht="34.5" customHeight="1">
      <c r="A243" s="29"/>
      <c r="B243" s="60"/>
      <c r="C243" s="27"/>
      <c r="D243" s="34"/>
      <c r="E243" s="34"/>
      <c r="F243" s="11" t="s">
        <v>53</v>
      </c>
      <c r="G243" s="8"/>
      <c r="H243" s="2"/>
    </row>
    <row r="244" spans="1:8" ht="38.25" customHeight="1">
      <c r="A244" s="29"/>
      <c r="B244" s="60"/>
      <c r="C244" s="27"/>
      <c r="D244" s="51"/>
      <c r="E244" s="51"/>
      <c r="F244" s="11" t="s">
        <v>54</v>
      </c>
      <c r="G244" s="8"/>
      <c r="H244" s="2">
        <v>212</v>
      </c>
    </row>
    <row r="245" spans="1:8" ht="36" customHeight="1">
      <c r="A245" s="28">
        <v>54</v>
      </c>
      <c r="B245" s="59" t="s">
        <v>16</v>
      </c>
      <c r="C245" s="27" t="s">
        <v>67</v>
      </c>
      <c r="D245" s="33"/>
      <c r="E245" s="33"/>
      <c r="F245" s="11" t="s">
        <v>47</v>
      </c>
      <c r="G245" s="8"/>
      <c r="H245" s="2">
        <f>+H246+H247+H248</f>
        <v>0</v>
      </c>
    </row>
    <row r="246" spans="1:8" ht="21.75" customHeight="1">
      <c r="A246" s="29"/>
      <c r="B246" s="60"/>
      <c r="C246" s="27"/>
      <c r="D246" s="34"/>
      <c r="E246" s="34"/>
      <c r="F246" s="11" t="s">
        <v>52</v>
      </c>
      <c r="G246" s="8"/>
      <c r="H246" s="2"/>
    </row>
    <row r="247" spans="1:8" ht="20.25" customHeight="1">
      <c r="A247" s="29"/>
      <c r="B247" s="60"/>
      <c r="C247" s="27"/>
      <c r="D247" s="34"/>
      <c r="E247" s="34"/>
      <c r="F247" s="11" t="s">
        <v>53</v>
      </c>
      <c r="G247" s="8"/>
      <c r="H247" s="2"/>
    </row>
    <row r="248" spans="1:8" ht="17.25" customHeight="1">
      <c r="A248" s="29"/>
      <c r="B248" s="60"/>
      <c r="C248" s="27"/>
      <c r="D248" s="51"/>
      <c r="E248" s="51"/>
      <c r="F248" s="11" t="s">
        <v>54</v>
      </c>
      <c r="G248" s="8"/>
      <c r="H248" s="2"/>
    </row>
    <row r="249" spans="1:8" ht="36" customHeight="1">
      <c r="A249" s="28">
        <v>54</v>
      </c>
      <c r="B249" s="59" t="s">
        <v>83</v>
      </c>
      <c r="C249" s="27" t="s">
        <v>67</v>
      </c>
      <c r="D249" s="33"/>
      <c r="E249" s="33"/>
      <c r="F249" s="11" t="s">
        <v>47</v>
      </c>
      <c r="G249" s="8"/>
      <c r="H249" s="2">
        <f>+H250+H251+H252</f>
        <v>3279.2999999999997</v>
      </c>
    </row>
    <row r="250" spans="1:8" ht="21.75" customHeight="1">
      <c r="A250" s="29"/>
      <c r="B250" s="60"/>
      <c r="C250" s="27"/>
      <c r="D250" s="34"/>
      <c r="E250" s="34"/>
      <c r="F250" s="11" t="s">
        <v>52</v>
      </c>
      <c r="G250" s="8"/>
      <c r="H250" s="2"/>
    </row>
    <row r="251" spans="1:8" ht="20.25" customHeight="1">
      <c r="A251" s="29"/>
      <c r="B251" s="60"/>
      <c r="C251" s="27"/>
      <c r="D251" s="34"/>
      <c r="E251" s="34"/>
      <c r="F251" s="11" t="s">
        <v>53</v>
      </c>
      <c r="G251" s="8"/>
      <c r="H251" s="2">
        <v>2994.6</v>
      </c>
    </row>
    <row r="252" spans="1:8" ht="17.25" customHeight="1">
      <c r="A252" s="29"/>
      <c r="B252" s="60"/>
      <c r="C252" s="27"/>
      <c r="D252" s="51"/>
      <c r="E252" s="51"/>
      <c r="F252" s="11" t="s">
        <v>54</v>
      </c>
      <c r="G252" s="8"/>
      <c r="H252" s="2">
        <v>284.7</v>
      </c>
    </row>
    <row r="253" spans="1:8" ht="36" customHeight="1">
      <c r="A253" s="28">
        <v>54</v>
      </c>
      <c r="B253" s="59" t="s">
        <v>84</v>
      </c>
      <c r="C253" s="27" t="s">
        <v>67</v>
      </c>
      <c r="D253" s="33"/>
      <c r="E253" s="33"/>
      <c r="F253" s="11" t="s">
        <v>47</v>
      </c>
      <c r="G253" s="8"/>
      <c r="H253" s="2">
        <f>+H254+H255+H256</f>
        <v>0</v>
      </c>
    </row>
    <row r="254" spans="1:8" ht="21.75" customHeight="1">
      <c r="A254" s="29"/>
      <c r="B254" s="60"/>
      <c r="C254" s="27"/>
      <c r="D254" s="34"/>
      <c r="E254" s="34"/>
      <c r="F254" s="11" t="s">
        <v>52</v>
      </c>
      <c r="G254" s="8"/>
      <c r="H254" s="2"/>
    </row>
    <row r="255" spans="1:8" ht="20.25" customHeight="1">
      <c r="A255" s="29"/>
      <c r="B255" s="60"/>
      <c r="C255" s="27"/>
      <c r="D255" s="34"/>
      <c r="E255" s="34"/>
      <c r="F255" s="11" t="s">
        <v>53</v>
      </c>
      <c r="G255" s="8"/>
      <c r="H255" s="2"/>
    </row>
    <row r="256" spans="1:8" ht="17.25" customHeight="1">
      <c r="A256" s="29"/>
      <c r="B256" s="60"/>
      <c r="C256" s="27"/>
      <c r="D256" s="51"/>
      <c r="E256" s="51"/>
      <c r="F256" s="11" t="s">
        <v>54</v>
      </c>
      <c r="G256" s="8"/>
      <c r="H256" s="2"/>
    </row>
    <row r="257" spans="1:8" ht="15">
      <c r="A257" s="28">
        <v>55</v>
      </c>
      <c r="B257" s="58" t="s">
        <v>30</v>
      </c>
      <c r="C257" s="27" t="s">
        <v>67</v>
      </c>
      <c r="D257" s="33"/>
      <c r="E257" s="33"/>
      <c r="F257" s="11" t="s">
        <v>47</v>
      </c>
      <c r="G257" s="8"/>
      <c r="H257" s="2">
        <f>+H258+H259+H260</f>
        <v>0</v>
      </c>
    </row>
    <row r="258" spans="1:8" ht="15">
      <c r="A258" s="29"/>
      <c r="B258" s="58"/>
      <c r="C258" s="27"/>
      <c r="D258" s="34"/>
      <c r="E258" s="34"/>
      <c r="F258" s="11" t="s">
        <v>52</v>
      </c>
      <c r="G258" s="8"/>
      <c r="H258" s="2"/>
    </row>
    <row r="259" spans="1:8" ht="15">
      <c r="A259" s="29"/>
      <c r="B259" s="58"/>
      <c r="C259" s="27"/>
      <c r="D259" s="34"/>
      <c r="E259" s="34"/>
      <c r="F259" s="11" t="s">
        <v>53</v>
      </c>
      <c r="G259" s="8"/>
      <c r="H259" s="2"/>
    </row>
    <row r="260" spans="1:8" ht="33" customHeight="1">
      <c r="A260" s="29"/>
      <c r="B260" s="58"/>
      <c r="C260" s="27"/>
      <c r="D260" s="51"/>
      <c r="E260" s="51"/>
      <c r="F260" s="11" t="s">
        <v>54</v>
      </c>
      <c r="G260" s="8"/>
      <c r="H260" s="2"/>
    </row>
    <row r="261" spans="1:8" ht="36" customHeight="1">
      <c r="A261" s="28">
        <v>56</v>
      </c>
      <c r="B261" s="59" t="s">
        <v>17</v>
      </c>
      <c r="C261" s="27" t="s">
        <v>67</v>
      </c>
      <c r="D261" s="33"/>
      <c r="E261" s="33"/>
      <c r="F261" s="11" t="s">
        <v>47</v>
      </c>
      <c r="G261" s="8"/>
      <c r="H261" s="2">
        <f>+H262+H263+H264</f>
        <v>0</v>
      </c>
    </row>
    <row r="262" spans="1:8" ht="21.75" customHeight="1">
      <c r="A262" s="29"/>
      <c r="B262" s="60"/>
      <c r="C262" s="27"/>
      <c r="D262" s="34"/>
      <c r="E262" s="34"/>
      <c r="F262" s="11" t="s">
        <v>52</v>
      </c>
      <c r="G262" s="8"/>
      <c r="H262" s="2"/>
    </row>
    <row r="263" spans="1:8" ht="20.25" customHeight="1">
      <c r="A263" s="29"/>
      <c r="B263" s="60"/>
      <c r="C263" s="27"/>
      <c r="D263" s="34"/>
      <c r="E263" s="34"/>
      <c r="F263" s="11" t="s">
        <v>53</v>
      </c>
      <c r="G263" s="8"/>
      <c r="H263" s="2"/>
    </row>
    <row r="264" spans="1:8" ht="17.25" customHeight="1">
      <c r="A264" s="29"/>
      <c r="B264" s="60"/>
      <c r="C264" s="27"/>
      <c r="D264" s="51"/>
      <c r="E264" s="51"/>
      <c r="F264" s="11" t="s">
        <v>54</v>
      </c>
      <c r="G264" s="8"/>
      <c r="H264" s="2"/>
    </row>
    <row r="265" spans="1:8" ht="36" customHeight="1">
      <c r="A265" s="28">
        <v>57</v>
      </c>
      <c r="B265" s="59" t="s">
        <v>18</v>
      </c>
      <c r="C265" s="27" t="s">
        <v>67</v>
      </c>
      <c r="D265" s="33"/>
      <c r="E265" s="33"/>
      <c r="F265" s="11" t="s">
        <v>47</v>
      </c>
      <c r="G265" s="8"/>
      <c r="H265" s="2">
        <f>+H266+H267+H268</f>
        <v>0</v>
      </c>
    </row>
    <row r="266" spans="1:8" ht="21.75" customHeight="1">
      <c r="A266" s="29"/>
      <c r="B266" s="60"/>
      <c r="C266" s="27"/>
      <c r="D266" s="34"/>
      <c r="E266" s="34"/>
      <c r="F266" s="11" t="s">
        <v>52</v>
      </c>
      <c r="G266" s="8"/>
      <c r="H266" s="2"/>
    </row>
    <row r="267" spans="1:8" ht="20.25" customHeight="1">
      <c r="A267" s="29"/>
      <c r="B267" s="60"/>
      <c r="C267" s="27"/>
      <c r="D267" s="34"/>
      <c r="E267" s="34"/>
      <c r="F267" s="11" t="s">
        <v>53</v>
      </c>
      <c r="G267" s="8"/>
      <c r="H267" s="2"/>
    </row>
    <row r="268" spans="1:8" ht="17.25" customHeight="1">
      <c r="A268" s="29"/>
      <c r="B268" s="60"/>
      <c r="C268" s="27"/>
      <c r="D268" s="51"/>
      <c r="E268" s="51"/>
      <c r="F268" s="11" t="s">
        <v>54</v>
      </c>
      <c r="G268" s="8"/>
      <c r="H268" s="2"/>
    </row>
    <row r="269" spans="1:8" ht="15">
      <c r="A269" s="28">
        <v>58</v>
      </c>
      <c r="B269" s="58" t="s">
        <v>29</v>
      </c>
      <c r="C269" s="27" t="s">
        <v>67</v>
      </c>
      <c r="D269" s="33"/>
      <c r="E269" s="33"/>
      <c r="F269" s="11" t="s">
        <v>47</v>
      </c>
      <c r="G269" s="8"/>
      <c r="H269" s="2">
        <f>+H270+H271+H272</f>
        <v>1</v>
      </c>
    </row>
    <row r="270" spans="1:8" ht="15">
      <c r="A270" s="29"/>
      <c r="B270" s="58"/>
      <c r="C270" s="27"/>
      <c r="D270" s="34"/>
      <c r="E270" s="34"/>
      <c r="F270" s="11" t="s">
        <v>52</v>
      </c>
      <c r="G270" s="8"/>
      <c r="H270" s="2"/>
    </row>
    <row r="271" spans="1:8" ht="15">
      <c r="A271" s="29"/>
      <c r="B271" s="58"/>
      <c r="C271" s="27"/>
      <c r="D271" s="34"/>
      <c r="E271" s="34"/>
      <c r="F271" s="11" t="s">
        <v>53</v>
      </c>
      <c r="G271" s="8"/>
      <c r="H271" s="2"/>
    </row>
    <row r="272" spans="1:8" ht="15">
      <c r="A272" s="29"/>
      <c r="B272" s="58"/>
      <c r="C272" s="27"/>
      <c r="D272" s="51"/>
      <c r="E272" s="51"/>
      <c r="F272" s="11" t="s">
        <v>54</v>
      </c>
      <c r="G272" s="8"/>
      <c r="H272" s="2">
        <f>+H276+H280</f>
        <v>1</v>
      </c>
    </row>
    <row r="273" spans="1:8" ht="23.25" customHeight="1">
      <c r="A273" s="28">
        <v>59</v>
      </c>
      <c r="B273" s="59" t="s">
        <v>19</v>
      </c>
      <c r="C273" s="27" t="s">
        <v>67</v>
      </c>
      <c r="D273" s="33"/>
      <c r="E273" s="33"/>
      <c r="F273" s="11" t="s">
        <v>47</v>
      </c>
      <c r="G273" s="8"/>
      <c r="H273" s="2">
        <f>+H274+H275+H276</f>
        <v>1</v>
      </c>
    </row>
    <row r="274" spans="1:8" ht="21.75" customHeight="1">
      <c r="A274" s="29"/>
      <c r="B274" s="60"/>
      <c r="C274" s="27"/>
      <c r="D274" s="34"/>
      <c r="E274" s="34"/>
      <c r="F274" s="11" t="s">
        <v>52</v>
      </c>
      <c r="G274" s="8"/>
      <c r="H274" s="2"/>
    </row>
    <row r="275" spans="1:8" ht="20.25" customHeight="1">
      <c r="A275" s="29"/>
      <c r="B275" s="60"/>
      <c r="C275" s="27"/>
      <c r="D275" s="34"/>
      <c r="E275" s="34"/>
      <c r="F275" s="11" t="s">
        <v>53</v>
      </c>
      <c r="G275" s="8"/>
      <c r="H275" s="2"/>
    </row>
    <row r="276" spans="1:8" ht="17.25" customHeight="1">
      <c r="A276" s="29"/>
      <c r="B276" s="60"/>
      <c r="C276" s="27"/>
      <c r="D276" s="51"/>
      <c r="E276" s="51"/>
      <c r="F276" s="11" t="s">
        <v>54</v>
      </c>
      <c r="G276" s="8"/>
      <c r="H276" s="2">
        <v>1</v>
      </c>
    </row>
    <row r="277" spans="1:8" ht="38.25" customHeight="1">
      <c r="A277" s="28">
        <v>60</v>
      </c>
      <c r="B277" s="59" t="s">
        <v>134</v>
      </c>
      <c r="C277" s="27" t="s">
        <v>67</v>
      </c>
      <c r="D277" s="33"/>
      <c r="E277" s="33"/>
      <c r="F277" s="11" t="s">
        <v>47</v>
      </c>
      <c r="G277" s="8"/>
      <c r="H277" s="2">
        <f>+H278+H279+H280</f>
        <v>0</v>
      </c>
    </row>
    <row r="278" spans="1:8" ht="49.5" customHeight="1">
      <c r="A278" s="29"/>
      <c r="B278" s="60"/>
      <c r="C278" s="27"/>
      <c r="D278" s="34"/>
      <c r="E278" s="34"/>
      <c r="F278" s="11" t="s">
        <v>52</v>
      </c>
      <c r="G278" s="8"/>
      <c r="H278" s="2"/>
    </row>
    <row r="279" spans="1:8" ht="52.5" customHeight="1">
      <c r="A279" s="29"/>
      <c r="B279" s="60"/>
      <c r="C279" s="27"/>
      <c r="D279" s="34"/>
      <c r="E279" s="34"/>
      <c r="F279" s="11" t="s">
        <v>53</v>
      </c>
      <c r="G279" s="8"/>
      <c r="H279" s="2"/>
    </row>
    <row r="280" spans="1:8" ht="39" customHeight="1">
      <c r="A280" s="29"/>
      <c r="B280" s="60"/>
      <c r="C280" s="27"/>
      <c r="D280" s="51"/>
      <c r="E280" s="51"/>
      <c r="F280" s="11" t="s">
        <v>54</v>
      </c>
      <c r="G280" s="8"/>
      <c r="H280" s="2"/>
    </row>
    <row r="281" spans="1:8" ht="15">
      <c r="A281" s="28">
        <v>61</v>
      </c>
      <c r="B281" s="58" t="s">
        <v>24</v>
      </c>
      <c r="C281" s="27" t="s">
        <v>67</v>
      </c>
      <c r="D281" s="33"/>
      <c r="E281" s="33"/>
      <c r="F281" s="11" t="s">
        <v>47</v>
      </c>
      <c r="G281" s="8"/>
      <c r="H281" s="2">
        <f>+H282+H283+H284</f>
        <v>0</v>
      </c>
    </row>
    <row r="282" spans="1:8" ht="15">
      <c r="A282" s="29"/>
      <c r="B282" s="58"/>
      <c r="C282" s="27"/>
      <c r="D282" s="34"/>
      <c r="E282" s="34"/>
      <c r="F282" s="11" t="s">
        <v>52</v>
      </c>
      <c r="G282" s="8"/>
      <c r="H282" s="2"/>
    </row>
    <row r="283" spans="1:8" ht="15">
      <c r="A283" s="29"/>
      <c r="B283" s="58"/>
      <c r="C283" s="27"/>
      <c r="D283" s="34"/>
      <c r="E283" s="34"/>
      <c r="F283" s="11" t="s">
        <v>53</v>
      </c>
      <c r="G283" s="8"/>
      <c r="H283" s="2"/>
    </row>
    <row r="284" spans="1:8" ht="15">
      <c r="A284" s="29"/>
      <c r="B284" s="58"/>
      <c r="C284" s="27"/>
      <c r="D284" s="51"/>
      <c r="E284" s="51"/>
      <c r="F284" s="11" t="s">
        <v>54</v>
      </c>
      <c r="G284" s="8"/>
      <c r="H284" s="2"/>
    </row>
    <row r="285" spans="1:8" ht="23.25" customHeight="1">
      <c r="A285" s="28">
        <v>62</v>
      </c>
      <c r="B285" s="59" t="s">
        <v>21</v>
      </c>
      <c r="C285" s="27" t="s">
        <v>67</v>
      </c>
      <c r="D285" s="33"/>
      <c r="E285" s="33"/>
      <c r="F285" s="11" t="s">
        <v>47</v>
      </c>
      <c r="G285" s="8"/>
      <c r="H285" s="2">
        <f>+H286+H287+H288</f>
        <v>0</v>
      </c>
    </row>
    <row r="286" spans="1:8" ht="21.75" customHeight="1">
      <c r="A286" s="29"/>
      <c r="B286" s="60"/>
      <c r="C286" s="27"/>
      <c r="D286" s="34"/>
      <c r="E286" s="34"/>
      <c r="F286" s="11" t="s">
        <v>52</v>
      </c>
      <c r="G286" s="8"/>
      <c r="H286" s="2"/>
    </row>
    <row r="287" spans="1:8" ht="32.25" customHeight="1">
      <c r="A287" s="29"/>
      <c r="B287" s="60"/>
      <c r="C287" s="27"/>
      <c r="D287" s="34"/>
      <c r="E287" s="34"/>
      <c r="F287" s="11" t="s">
        <v>53</v>
      </c>
      <c r="G287" s="8"/>
      <c r="H287" s="2"/>
    </row>
    <row r="288" spans="1:8" ht="40.5" customHeight="1">
      <c r="A288" s="29"/>
      <c r="B288" s="60"/>
      <c r="C288" s="27"/>
      <c r="D288" s="51"/>
      <c r="E288" s="51"/>
      <c r="F288" s="11" t="s">
        <v>54</v>
      </c>
      <c r="G288" s="8"/>
      <c r="H288" s="2"/>
    </row>
    <row r="289" spans="1:8" ht="23.25" customHeight="1">
      <c r="A289" s="28">
        <v>63</v>
      </c>
      <c r="B289" s="59" t="s">
        <v>157</v>
      </c>
      <c r="C289" s="27" t="s">
        <v>67</v>
      </c>
      <c r="D289" s="33"/>
      <c r="E289" s="33"/>
      <c r="F289" s="11" t="s">
        <v>47</v>
      </c>
      <c r="G289" s="8"/>
      <c r="H289" s="2">
        <f>+H290+H291+H292</f>
        <v>0</v>
      </c>
    </row>
    <row r="290" spans="1:8" ht="21.75" customHeight="1">
      <c r="A290" s="29"/>
      <c r="B290" s="60"/>
      <c r="C290" s="27"/>
      <c r="D290" s="34"/>
      <c r="E290" s="34"/>
      <c r="F290" s="11" t="s">
        <v>52</v>
      </c>
      <c r="G290" s="8"/>
      <c r="H290" s="2"/>
    </row>
    <row r="291" spans="1:8" ht="32.25" customHeight="1">
      <c r="A291" s="29"/>
      <c r="B291" s="60"/>
      <c r="C291" s="27"/>
      <c r="D291" s="34"/>
      <c r="E291" s="34"/>
      <c r="F291" s="11" t="s">
        <v>53</v>
      </c>
      <c r="G291" s="8"/>
      <c r="H291" s="2"/>
    </row>
    <row r="292" spans="1:8" ht="44.25" customHeight="1">
      <c r="A292" s="29"/>
      <c r="B292" s="60"/>
      <c r="C292" s="27"/>
      <c r="D292" s="51"/>
      <c r="E292" s="51"/>
      <c r="F292" s="11" t="s">
        <v>54</v>
      </c>
      <c r="G292" s="8"/>
      <c r="H292" s="2"/>
    </row>
    <row r="293" spans="1:8" ht="23.25" customHeight="1">
      <c r="A293" s="28">
        <v>64</v>
      </c>
      <c r="B293" s="59" t="s">
        <v>22</v>
      </c>
      <c r="C293" s="27" t="s">
        <v>67</v>
      </c>
      <c r="D293" s="33"/>
      <c r="E293" s="33"/>
      <c r="F293" s="11" t="s">
        <v>47</v>
      </c>
      <c r="G293" s="8"/>
      <c r="H293" s="2">
        <f>+H294+H295+H296</f>
        <v>0</v>
      </c>
    </row>
    <row r="294" spans="1:8" ht="21.75" customHeight="1">
      <c r="A294" s="29"/>
      <c r="B294" s="60"/>
      <c r="C294" s="27"/>
      <c r="D294" s="34"/>
      <c r="E294" s="34"/>
      <c r="F294" s="11" t="s">
        <v>52</v>
      </c>
      <c r="G294" s="8"/>
      <c r="H294" s="2"/>
    </row>
    <row r="295" spans="1:8" ht="32.25" customHeight="1">
      <c r="A295" s="29"/>
      <c r="B295" s="60"/>
      <c r="C295" s="27"/>
      <c r="D295" s="34"/>
      <c r="E295" s="34"/>
      <c r="F295" s="11" t="s">
        <v>53</v>
      </c>
      <c r="G295" s="8"/>
      <c r="H295" s="2"/>
    </row>
    <row r="296" spans="1:8" ht="30" customHeight="1">
      <c r="A296" s="29"/>
      <c r="B296" s="60"/>
      <c r="C296" s="27"/>
      <c r="D296" s="51"/>
      <c r="E296" s="51"/>
      <c r="F296" s="11" t="s">
        <v>54</v>
      </c>
      <c r="G296" s="8"/>
      <c r="H296" s="2"/>
    </row>
    <row r="297" spans="1:8" ht="15">
      <c r="A297" s="28">
        <v>65</v>
      </c>
      <c r="B297" s="58" t="s">
        <v>25</v>
      </c>
      <c r="C297" s="27" t="s">
        <v>67</v>
      </c>
      <c r="D297" s="33"/>
      <c r="E297" s="33"/>
      <c r="F297" s="11" t="s">
        <v>47</v>
      </c>
      <c r="G297" s="8"/>
      <c r="H297" s="2">
        <f>+H298+H299+H300</f>
        <v>0</v>
      </c>
    </row>
    <row r="298" spans="1:8" ht="15">
      <c r="A298" s="29"/>
      <c r="B298" s="58"/>
      <c r="C298" s="27"/>
      <c r="D298" s="34"/>
      <c r="E298" s="34"/>
      <c r="F298" s="11" t="s">
        <v>52</v>
      </c>
      <c r="G298" s="8"/>
      <c r="H298" s="2"/>
    </row>
    <row r="299" spans="1:8" ht="15">
      <c r="A299" s="29"/>
      <c r="B299" s="58"/>
      <c r="C299" s="27"/>
      <c r="D299" s="34"/>
      <c r="E299" s="34"/>
      <c r="F299" s="11" t="s">
        <v>53</v>
      </c>
      <c r="G299" s="8"/>
      <c r="H299" s="2"/>
    </row>
    <row r="300" spans="1:8" ht="15">
      <c r="A300" s="29"/>
      <c r="B300" s="58"/>
      <c r="C300" s="27"/>
      <c r="D300" s="51"/>
      <c r="E300" s="51"/>
      <c r="F300" s="11" t="s">
        <v>54</v>
      </c>
      <c r="G300" s="8"/>
      <c r="H300" s="2"/>
    </row>
    <row r="301" spans="1:8" ht="23.25" customHeight="1">
      <c r="A301" s="28">
        <v>66</v>
      </c>
      <c r="B301" s="59" t="s">
        <v>26</v>
      </c>
      <c r="C301" s="27" t="s">
        <v>67</v>
      </c>
      <c r="D301" s="33"/>
      <c r="E301" s="33"/>
      <c r="F301" s="11" t="s">
        <v>47</v>
      </c>
      <c r="G301" s="8"/>
      <c r="H301" s="2">
        <f>+H302+H303+H304</f>
        <v>0</v>
      </c>
    </row>
    <row r="302" spans="1:8" ht="21.75" customHeight="1">
      <c r="A302" s="29"/>
      <c r="B302" s="60"/>
      <c r="C302" s="27"/>
      <c r="D302" s="34"/>
      <c r="E302" s="34"/>
      <c r="F302" s="11" t="s">
        <v>52</v>
      </c>
      <c r="G302" s="8"/>
      <c r="H302" s="2"/>
    </row>
    <row r="303" spans="1:8" ht="32.25" customHeight="1">
      <c r="A303" s="29"/>
      <c r="B303" s="60"/>
      <c r="C303" s="27"/>
      <c r="D303" s="34"/>
      <c r="E303" s="34"/>
      <c r="F303" s="11" t="s">
        <v>53</v>
      </c>
      <c r="G303" s="8"/>
      <c r="H303" s="2"/>
    </row>
    <row r="304" spans="1:8" ht="30" customHeight="1">
      <c r="A304" s="29"/>
      <c r="B304" s="60"/>
      <c r="C304" s="27"/>
      <c r="D304" s="51"/>
      <c r="E304" s="51"/>
      <c r="F304" s="11" t="s">
        <v>54</v>
      </c>
      <c r="G304" s="8"/>
      <c r="H304" s="2"/>
    </row>
    <row r="305" spans="1:8" ht="15">
      <c r="A305" s="28">
        <v>67</v>
      </c>
      <c r="B305" s="58" t="s">
        <v>28</v>
      </c>
      <c r="C305" s="27" t="s">
        <v>67</v>
      </c>
      <c r="D305" s="33"/>
      <c r="E305" s="33"/>
      <c r="F305" s="11" t="s">
        <v>47</v>
      </c>
      <c r="G305" s="8"/>
      <c r="H305" s="2">
        <f>+H306+H307+H308</f>
        <v>0</v>
      </c>
    </row>
    <row r="306" spans="1:8" ht="15">
      <c r="A306" s="29"/>
      <c r="B306" s="58"/>
      <c r="C306" s="27"/>
      <c r="D306" s="34"/>
      <c r="E306" s="34"/>
      <c r="F306" s="11" t="s">
        <v>52</v>
      </c>
      <c r="G306" s="8"/>
      <c r="H306" s="2"/>
    </row>
    <row r="307" spans="1:8" ht="15">
      <c r="A307" s="29"/>
      <c r="B307" s="58"/>
      <c r="C307" s="27"/>
      <c r="D307" s="34"/>
      <c r="E307" s="34"/>
      <c r="F307" s="11" t="s">
        <v>53</v>
      </c>
      <c r="G307" s="8"/>
      <c r="H307" s="2"/>
    </row>
    <row r="308" spans="1:8" ht="15">
      <c r="A308" s="29"/>
      <c r="B308" s="58"/>
      <c r="C308" s="27"/>
      <c r="D308" s="51"/>
      <c r="E308" s="51"/>
      <c r="F308" s="11" t="s">
        <v>54</v>
      </c>
      <c r="G308" s="8"/>
      <c r="H308" s="2"/>
    </row>
    <row r="309" spans="1:8" ht="23.25" customHeight="1">
      <c r="A309" s="28">
        <v>68</v>
      </c>
      <c r="B309" s="59" t="s">
        <v>27</v>
      </c>
      <c r="C309" s="27" t="s">
        <v>67</v>
      </c>
      <c r="D309" s="33"/>
      <c r="E309" s="33"/>
      <c r="F309" s="11" t="s">
        <v>47</v>
      </c>
      <c r="G309" s="8"/>
      <c r="H309" s="2">
        <f>+H310+H311+H312</f>
        <v>0</v>
      </c>
    </row>
    <row r="310" spans="1:8" ht="21.75" customHeight="1">
      <c r="A310" s="29"/>
      <c r="B310" s="60"/>
      <c r="C310" s="27"/>
      <c r="D310" s="34"/>
      <c r="E310" s="34"/>
      <c r="F310" s="11" t="s">
        <v>52</v>
      </c>
      <c r="G310" s="8"/>
      <c r="H310" s="2"/>
    </row>
    <row r="311" spans="1:8" ht="32.25" customHeight="1">
      <c r="A311" s="29"/>
      <c r="B311" s="60"/>
      <c r="C311" s="27"/>
      <c r="D311" s="34"/>
      <c r="E311" s="34"/>
      <c r="F311" s="11" t="s">
        <v>53</v>
      </c>
      <c r="G311" s="8"/>
      <c r="H311" s="2"/>
    </row>
    <row r="312" spans="1:8" ht="49.5" customHeight="1">
      <c r="A312" s="29"/>
      <c r="B312" s="60"/>
      <c r="C312" s="27"/>
      <c r="D312" s="51"/>
      <c r="E312" s="51"/>
      <c r="F312" s="11" t="s">
        <v>54</v>
      </c>
      <c r="G312" s="8"/>
      <c r="H312" s="2"/>
    </row>
    <row r="313" spans="1:8" ht="15">
      <c r="A313" s="28">
        <v>67</v>
      </c>
      <c r="B313" s="58" t="s">
        <v>158</v>
      </c>
      <c r="C313" s="27" t="s">
        <v>67</v>
      </c>
      <c r="D313" s="33"/>
      <c r="E313" s="33"/>
      <c r="F313" s="11" t="s">
        <v>47</v>
      </c>
      <c r="G313" s="8"/>
      <c r="H313" s="2">
        <f>+H314+H315+H316</f>
        <v>12400</v>
      </c>
    </row>
    <row r="314" spans="1:8" ht="15">
      <c r="A314" s="29"/>
      <c r="B314" s="58"/>
      <c r="C314" s="27"/>
      <c r="D314" s="34"/>
      <c r="E314" s="34"/>
      <c r="F314" s="11" t="s">
        <v>52</v>
      </c>
      <c r="G314" s="8"/>
      <c r="H314" s="2"/>
    </row>
    <row r="315" spans="1:8" ht="15">
      <c r="A315" s="29"/>
      <c r="B315" s="58"/>
      <c r="C315" s="27"/>
      <c r="D315" s="34"/>
      <c r="E315" s="34"/>
      <c r="F315" s="11" t="s">
        <v>53</v>
      </c>
      <c r="G315" s="8"/>
      <c r="H315" s="2">
        <v>11656</v>
      </c>
    </row>
    <row r="316" spans="1:8" ht="63.75" customHeight="1">
      <c r="A316" s="29"/>
      <c r="B316" s="58"/>
      <c r="C316" s="27"/>
      <c r="D316" s="51"/>
      <c r="E316" s="51"/>
      <c r="F316" s="11" t="s">
        <v>54</v>
      </c>
      <c r="G316" s="8"/>
      <c r="H316" s="2">
        <v>744</v>
      </c>
    </row>
    <row r="317" spans="1:8" ht="15">
      <c r="A317" s="25">
        <v>69</v>
      </c>
      <c r="B317" s="58" t="s">
        <v>129</v>
      </c>
      <c r="C317" s="27" t="s">
        <v>59</v>
      </c>
      <c r="D317" s="33"/>
      <c r="E317" s="33"/>
      <c r="F317" s="11" t="s">
        <v>47</v>
      </c>
      <c r="G317" s="8"/>
      <c r="H317" s="2">
        <f>+H321</f>
        <v>910.9000000000001</v>
      </c>
    </row>
    <row r="318" spans="1:8" ht="15">
      <c r="A318" s="25"/>
      <c r="B318" s="58"/>
      <c r="C318" s="27"/>
      <c r="D318" s="34"/>
      <c r="E318" s="34"/>
      <c r="F318" s="11" t="s">
        <v>52</v>
      </c>
      <c r="G318" s="8"/>
      <c r="H318" s="2">
        <f>+H322</f>
        <v>0</v>
      </c>
    </row>
    <row r="319" spans="1:8" ht="15">
      <c r="A319" s="25"/>
      <c r="B319" s="58"/>
      <c r="C319" s="27"/>
      <c r="D319" s="34"/>
      <c r="E319" s="34"/>
      <c r="F319" s="11" t="s">
        <v>53</v>
      </c>
      <c r="G319" s="8"/>
      <c r="H319" s="2">
        <f>+H323</f>
        <v>0</v>
      </c>
    </row>
    <row r="320" spans="1:8" ht="15">
      <c r="A320" s="25"/>
      <c r="B320" s="58"/>
      <c r="C320" s="27"/>
      <c r="D320" s="51"/>
      <c r="E320" s="51"/>
      <c r="F320" s="11" t="s">
        <v>54</v>
      </c>
      <c r="G320" s="8"/>
      <c r="H320" s="2">
        <f>+H324</f>
        <v>910.9000000000001</v>
      </c>
    </row>
    <row r="321" spans="1:8" ht="15">
      <c r="A321" s="25">
        <v>70</v>
      </c>
      <c r="B321" s="58" t="s">
        <v>69</v>
      </c>
      <c r="C321" s="27" t="s">
        <v>59</v>
      </c>
      <c r="D321" s="33"/>
      <c r="E321" s="33"/>
      <c r="F321" s="11" t="s">
        <v>47</v>
      </c>
      <c r="G321" s="8"/>
      <c r="H321" s="2">
        <f>+H325+H329</f>
        <v>910.9000000000001</v>
      </c>
    </row>
    <row r="322" spans="1:8" ht="15">
      <c r="A322" s="25"/>
      <c r="B322" s="58"/>
      <c r="C322" s="27"/>
      <c r="D322" s="34"/>
      <c r="E322" s="34"/>
      <c r="F322" s="11" t="s">
        <v>52</v>
      </c>
      <c r="G322" s="8"/>
      <c r="H322" s="2">
        <f>+H326+H330</f>
        <v>0</v>
      </c>
    </row>
    <row r="323" spans="1:8" ht="15">
      <c r="A323" s="25"/>
      <c r="B323" s="58"/>
      <c r="C323" s="27"/>
      <c r="D323" s="34"/>
      <c r="E323" s="34"/>
      <c r="F323" s="11" t="s">
        <v>53</v>
      </c>
      <c r="G323" s="8"/>
      <c r="H323" s="2">
        <f>+H327+H331</f>
        <v>0</v>
      </c>
    </row>
    <row r="324" spans="1:8" ht="15">
      <c r="A324" s="25"/>
      <c r="B324" s="58"/>
      <c r="C324" s="27"/>
      <c r="D324" s="51"/>
      <c r="E324" s="51"/>
      <c r="F324" s="11" t="s">
        <v>54</v>
      </c>
      <c r="G324" s="8"/>
      <c r="H324" s="2">
        <f>+H328+H332</f>
        <v>910.9000000000001</v>
      </c>
    </row>
    <row r="325" spans="1:8" ht="15">
      <c r="A325" s="25">
        <v>71</v>
      </c>
      <c r="B325" s="58" t="s">
        <v>103</v>
      </c>
      <c r="C325" s="27" t="s">
        <v>59</v>
      </c>
      <c r="D325" s="33"/>
      <c r="E325" s="33"/>
      <c r="F325" s="11" t="s">
        <v>47</v>
      </c>
      <c r="G325" s="8"/>
      <c r="H325" s="2">
        <f>+H328</f>
        <v>46.2</v>
      </c>
    </row>
    <row r="326" spans="1:8" ht="15">
      <c r="A326" s="25"/>
      <c r="B326" s="58"/>
      <c r="C326" s="27"/>
      <c r="D326" s="34"/>
      <c r="E326" s="34"/>
      <c r="F326" s="11" t="s">
        <v>52</v>
      </c>
      <c r="G326" s="8"/>
      <c r="H326" s="2"/>
    </row>
    <row r="327" spans="1:8" ht="15">
      <c r="A327" s="25"/>
      <c r="B327" s="58"/>
      <c r="C327" s="27"/>
      <c r="D327" s="34"/>
      <c r="E327" s="34"/>
      <c r="F327" s="11" t="s">
        <v>53</v>
      </c>
      <c r="G327" s="8"/>
      <c r="H327" s="2"/>
    </row>
    <row r="328" spans="1:8" ht="15">
      <c r="A328" s="25"/>
      <c r="B328" s="58"/>
      <c r="C328" s="27"/>
      <c r="D328" s="51"/>
      <c r="E328" s="51"/>
      <c r="F328" s="11" t="s">
        <v>54</v>
      </c>
      <c r="G328" s="8"/>
      <c r="H328" s="2">
        <v>46.2</v>
      </c>
    </row>
    <row r="329" spans="1:8" ht="15">
      <c r="A329" s="25">
        <v>72</v>
      </c>
      <c r="B329" s="58" t="s">
        <v>104</v>
      </c>
      <c r="C329" s="27" t="s">
        <v>59</v>
      </c>
      <c r="D329" s="33"/>
      <c r="E329" s="33"/>
      <c r="F329" s="11" t="s">
        <v>47</v>
      </c>
      <c r="G329" s="8"/>
      <c r="H329" s="2">
        <f>+H332</f>
        <v>864.7</v>
      </c>
    </row>
    <row r="330" spans="1:8" ht="15">
      <c r="A330" s="25"/>
      <c r="B330" s="58"/>
      <c r="C330" s="27"/>
      <c r="D330" s="34"/>
      <c r="E330" s="34"/>
      <c r="F330" s="11" t="s">
        <v>52</v>
      </c>
      <c r="G330" s="8"/>
      <c r="H330" s="2"/>
    </row>
    <row r="331" spans="1:8" ht="15">
      <c r="A331" s="25"/>
      <c r="B331" s="58"/>
      <c r="C331" s="27"/>
      <c r="D331" s="34"/>
      <c r="E331" s="34"/>
      <c r="F331" s="11" t="s">
        <v>53</v>
      </c>
      <c r="G331" s="8"/>
      <c r="H331" s="2"/>
    </row>
    <row r="332" spans="1:8" ht="15">
      <c r="A332" s="25"/>
      <c r="B332" s="58"/>
      <c r="C332" s="27"/>
      <c r="D332" s="51"/>
      <c r="E332" s="51"/>
      <c r="F332" s="11" t="s">
        <v>54</v>
      </c>
      <c r="G332" s="8"/>
      <c r="H332" s="2">
        <v>864.7</v>
      </c>
    </row>
    <row r="333" spans="1:8" ht="15">
      <c r="A333" s="25">
        <v>73</v>
      </c>
      <c r="B333" s="58" t="s">
        <v>130</v>
      </c>
      <c r="C333" s="27" t="s">
        <v>59</v>
      </c>
      <c r="D333" s="33"/>
      <c r="E333" s="33"/>
      <c r="F333" s="11" t="s">
        <v>47</v>
      </c>
      <c r="G333" s="8"/>
      <c r="H333" s="2">
        <f>+H337</f>
        <v>2481.8999999999996</v>
      </c>
    </row>
    <row r="334" spans="1:8" ht="15">
      <c r="A334" s="25"/>
      <c r="B334" s="58"/>
      <c r="C334" s="27"/>
      <c r="D334" s="34"/>
      <c r="E334" s="34"/>
      <c r="F334" s="11" t="s">
        <v>52</v>
      </c>
      <c r="G334" s="8"/>
      <c r="H334" s="2">
        <f>+H338</f>
        <v>0</v>
      </c>
    </row>
    <row r="335" spans="1:8" ht="15">
      <c r="A335" s="25"/>
      <c r="B335" s="58"/>
      <c r="C335" s="27"/>
      <c r="D335" s="34"/>
      <c r="E335" s="34"/>
      <c r="F335" s="11" t="s">
        <v>53</v>
      </c>
      <c r="G335" s="8"/>
      <c r="H335" s="2">
        <f>+H339</f>
        <v>1551.5</v>
      </c>
    </row>
    <row r="336" spans="1:8" ht="15">
      <c r="A336" s="25"/>
      <c r="B336" s="58"/>
      <c r="C336" s="27"/>
      <c r="D336" s="51"/>
      <c r="E336" s="51"/>
      <c r="F336" s="11" t="s">
        <v>54</v>
      </c>
      <c r="G336" s="8"/>
      <c r="H336" s="2">
        <f>+H340</f>
        <v>930.4</v>
      </c>
    </row>
    <row r="337" spans="1:8" ht="15">
      <c r="A337" s="25">
        <v>74</v>
      </c>
      <c r="B337" s="58" t="s">
        <v>105</v>
      </c>
      <c r="C337" s="27" t="s">
        <v>59</v>
      </c>
      <c r="D337" s="33"/>
      <c r="E337" s="33"/>
      <c r="F337" s="11" t="s">
        <v>47</v>
      </c>
      <c r="G337" s="8"/>
      <c r="H337" s="2">
        <f>+H341+H345+H349</f>
        <v>2481.8999999999996</v>
      </c>
    </row>
    <row r="338" spans="1:8" ht="15">
      <c r="A338" s="25"/>
      <c r="B338" s="58"/>
      <c r="C338" s="27"/>
      <c r="D338" s="34"/>
      <c r="E338" s="34"/>
      <c r="F338" s="11" t="s">
        <v>52</v>
      </c>
      <c r="G338" s="8"/>
      <c r="H338" s="2">
        <f>+H342+H346+H350</f>
        <v>0</v>
      </c>
    </row>
    <row r="339" spans="1:8" ht="15">
      <c r="A339" s="25"/>
      <c r="B339" s="58"/>
      <c r="C339" s="27"/>
      <c r="D339" s="34"/>
      <c r="E339" s="34"/>
      <c r="F339" s="11" t="s">
        <v>53</v>
      </c>
      <c r="G339" s="8"/>
      <c r="H339" s="2">
        <f>+H343+H347+H351</f>
        <v>1551.5</v>
      </c>
    </row>
    <row r="340" spans="1:8" ht="15">
      <c r="A340" s="25"/>
      <c r="B340" s="58"/>
      <c r="C340" s="27"/>
      <c r="D340" s="51"/>
      <c r="E340" s="51"/>
      <c r="F340" s="11" t="s">
        <v>54</v>
      </c>
      <c r="G340" s="8"/>
      <c r="H340" s="2">
        <f>+H344+H348+H352</f>
        <v>930.4</v>
      </c>
    </row>
    <row r="341" spans="1:8" ht="15">
      <c r="A341" s="25">
        <v>75</v>
      </c>
      <c r="B341" s="58" t="s">
        <v>106</v>
      </c>
      <c r="C341" s="27" t="s">
        <v>59</v>
      </c>
      <c r="D341" s="33"/>
      <c r="E341" s="33"/>
      <c r="F341" s="11" t="s">
        <v>47</v>
      </c>
      <c r="G341" s="8"/>
      <c r="H341" s="2">
        <f>+H344</f>
        <v>205</v>
      </c>
    </row>
    <row r="342" spans="1:8" ht="15">
      <c r="A342" s="25"/>
      <c r="B342" s="58"/>
      <c r="C342" s="27"/>
      <c r="D342" s="34"/>
      <c r="E342" s="34"/>
      <c r="F342" s="11" t="s">
        <v>52</v>
      </c>
      <c r="G342" s="8"/>
      <c r="H342" s="2"/>
    </row>
    <row r="343" spans="1:8" ht="15">
      <c r="A343" s="25"/>
      <c r="B343" s="58"/>
      <c r="C343" s="27"/>
      <c r="D343" s="34"/>
      <c r="E343" s="34"/>
      <c r="F343" s="11" t="s">
        <v>53</v>
      </c>
      <c r="G343" s="8"/>
      <c r="H343" s="2"/>
    </row>
    <row r="344" spans="1:8" ht="15">
      <c r="A344" s="25"/>
      <c r="B344" s="58"/>
      <c r="C344" s="27"/>
      <c r="D344" s="51"/>
      <c r="E344" s="51"/>
      <c r="F344" s="11" t="s">
        <v>54</v>
      </c>
      <c r="G344" s="8"/>
      <c r="H344" s="2">
        <v>205</v>
      </c>
    </row>
    <row r="345" spans="1:8" ht="15">
      <c r="A345" s="25">
        <v>76</v>
      </c>
      <c r="B345" s="58" t="s">
        <v>107</v>
      </c>
      <c r="C345" s="27" t="s">
        <v>59</v>
      </c>
      <c r="D345" s="33"/>
      <c r="E345" s="33"/>
      <c r="F345" s="11" t="s">
        <v>47</v>
      </c>
      <c r="G345" s="8"/>
      <c r="H345" s="2">
        <f>+H348</f>
        <v>626.3</v>
      </c>
    </row>
    <row r="346" spans="1:8" ht="15">
      <c r="A346" s="25"/>
      <c r="B346" s="58"/>
      <c r="C346" s="27"/>
      <c r="D346" s="34"/>
      <c r="E346" s="34"/>
      <c r="F346" s="11" t="s">
        <v>52</v>
      </c>
      <c r="G346" s="8"/>
      <c r="H346" s="2"/>
    </row>
    <row r="347" spans="1:8" ht="15">
      <c r="A347" s="25"/>
      <c r="B347" s="58"/>
      <c r="C347" s="27"/>
      <c r="D347" s="34"/>
      <c r="E347" s="34"/>
      <c r="F347" s="11" t="s">
        <v>53</v>
      </c>
      <c r="G347" s="8"/>
      <c r="H347" s="2"/>
    </row>
    <row r="348" spans="1:8" ht="15">
      <c r="A348" s="25"/>
      <c r="B348" s="58"/>
      <c r="C348" s="27"/>
      <c r="D348" s="51"/>
      <c r="E348" s="51"/>
      <c r="F348" s="11" t="s">
        <v>54</v>
      </c>
      <c r="G348" s="8"/>
      <c r="H348" s="2">
        <v>626.3</v>
      </c>
    </row>
    <row r="349" spans="1:8" ht="15">
      <c r="A349" s="25">
        <v>77</v>
      </c>
      <c r="B349" s="58" t="s">
        <v>108</v>
      </c>
      <c r="C349" s="27" t="s">
        <v>59</v>
      </c>
      <c r="D349" s="33"/>
      <c r="E349" s="33"/>
      <c r="F349" s="11" t="s">
        <v>47</v>
      </c>
      <c r="G349" s="8"/>
      <c r="H349" s="2">
        <f>+H351+H352</f>
        <v>1650.6</v>
      </c>
    </row>
    <row r="350" spans="1:8" ht="15">
      <c r="A350" s="25"/>
      <c r="B350" s="58"/>
      <c r="C350" s="27"/>
      <c r="D350" s="34"/>
      <c r="E350" s="34"/>
      <c r="F350" s="11" t="s">
        <v>52</v>
      </c>
      <c r="G350" s="8"/>
      <c r="H350" s="2"/>
    </row>
    <row r="351" spans="1:8" ht="15">
      <c r="A351" s="25"/>
      <c r="B351" s="58"/>
      <c r="C351" s="27"/>
      <c r="D351" s="34"/>
      <c r="E351" s="34"/>
      <c r="F351" s="11" t="s">
        <v>53</v>
      </c>
      <c r="G351" s="8"/>
      <c r="H351" s="2">
        <v>1551.5</v>
      </c>
    </row>
    <row r="352" spans="1:8" ht="15">
      <c r="A352" s="25"/>
      <c r="B352" s="58"/>
      <c r="C352" s="27"/>
      <c r="D352" s="51"/>
      <c r="E352" s="51"/>
      <c r="F352" s="11" t="s">
        <v>54</v>
      </c>
      <c r="G352" s="8"/>
      <c r="H352" s="2">
        <v>99.1</v>
      </c>
    </row>
    <row r="353" spans="1:8" ht="15">
      <c r="A353" s="25">
        <v>78</v>
      </c>
      <c r="B353" s="58" t="s">
        <v>131</v>
      </c>
      <c r="C353" s="27" t="s">
        <v>59</v>
      </c>
      <c r="D353" s="33"/>
      <c r="E353" s="33"/>
      <c r="F353" s="11" t="s">
        <v>47</v>
      </c>
      <c r="G353" s="8"/>
      <c r="H353" s="2">
        <f>+H354+H355+H356</f>
        <v>23588.1</v>
      </c>
    </row>
    <row r="354" spans="1:8" ht="15">
      <c r="A354" s="25"/>
      <c r="B354" s="58"/>
      <c r="C354" s="27"/>
      <c r="D354" s="34"/>
      <c r="E354" s="34"/>
      <c r="F354" s="11" t="s">
        <v>52</v>
      </c>
      <c r="G354" s="8"/>
      <c r="H354" s="2">
        <f>+H358</f>
        <v>0</v>
      </c>
    </row>
    <row r="355" spans="1:8" ht="15">
      <c r="A355" s="25"/>
      <c r="B355" s="58"/>
      <c r="C355" s="27"/>
      <c r="D355" s="34"/>
      <c r="E355" s="34"/>
      <c r="F355" s="11" t="s">
        <v>53</v>
      </c>
      <c r="G355" s="8"/>
      <c r="H355" s="2">
        <f>+H359</f>
        <v>0</v>
      </c>
    </row>
    <row r="356" spans="1:8" ht="15">
      <c r="A356" s="25"/>
      <c r="B356" s="58"/>
      <c r="C356" s="27"/>
      <c r="D356" s="51"/>
      <c r="E356" s="51"/>
      <c r="F356" s="11" t="s">
        <v>54</v>
      </c>
      <c r="G356" s="8"/>
      <c r="H356" s="2">
        <f>+H360</f>
        <v>23588.1</v>
      </c>
    </row>
    <row r="357" spans="1:8" ht="15">
      <c r="A357" s="25">
        <v>79</v>
      </c>
      <c r="B357" s="58" t="s">
        <v>70</v>
      </c>
      <c r="C357" s="27" t="s">
        <v>59</v>
      </c>
      <c r="D357" s="33"/>
      <c r="E357" s="33"/>
      <c r="F357" s="11" t="s">
        <v>47</v>
      </c>
      <c r="G357" s="8"/>
      <c r="H357" s="2">
        <f>+H358+H359+H360</f>
        <v>23588.1</v>
      </c>
    </row>
    <row r="358" spans="1:8" ht="15">
      <c r="A358" s="25"/>
      <c r="B358" s="58"/>
      <c r="C358" s="27"/>
      <c r="D358" s="34"/>
      <c r="E358" s="34"/>
      <c r="F358" s="11" t="s">
        <v>52</v>
      </c>
      <c r="G358" s="8"/>
      <c r="H358" s="2">
        <f>+H362+H366+H370</f>
        <v>0</v>
      </c>
    </row>
    <row r="359" spans="1:8" ht="15">
      <c r="A359" s="25"/>
      <c r="B359" s="58"/>
      <c r="C359" s="27"/>
      <c r="D359" s="34"/>
      <c r="E359" s="34"/>
      <c r="F359" s="11" t="s">
        <v>53</v>
      </c>
      <c r="G359" s="8"/>
      <c r="H359" s="2">
        <f>+H363+H367+H371+H376</f>
        <v>0</v>
      </c>
    </row>
    <row r="360" spans="1:8" ht="15">
      <c r="A360" s="25"/>
      <c r="B360" s="58"/>
      <c r="C360" s="27"/>
      <c r="D360" s="51"/>
      <c r="E360" s="51"/>
      <c r="F360" s="11" t="s">
        <v>54</v>
      </c>
      <c r="G360" s="8"/>
      <c r="H360" s="2">
        <f>+H364+H368+H372+H385</f>
        <v>23588.1</v>
      </c>
    </row>
    <row r="361" spans="1:8" ht="15">
      <c r="A361" s="25">
        <v>80</v>
      </c>
      <c r="B361" s="58" t="s">
        <v>109</v>
      </c>
      <c r="C361" s="27" t="s">
        <v>59</v>
      </c>
      <c r="D361" s="33"/>
      <c r="E361" s="33"/>
      <c r="F361" s="11" t="s">
        <v>47</v>
      </c>
      <c r="G361" s="8"/>
      <c r="H361" s="2">
        <f>+H364</f>
        <v>11537.1</v>
      </c>
    </row>
    <row r="362" spans="1:8" ht="15">
      <c r="A362" s="25"/>
      <c r="B362" s="58"/>
      <c r="C362" s="27"/>
      <c r="D362" s="34"/>
      <c r="E362" s="34"/>
      <c r="F362" s="11" t="s">
        <v>52</v>
      </c>
      <c r="G362" s="8"/>
      <c r="H362" s="2"/>
    </row>
    <row r="363" spans="1:8" ht="15">
      <c r="A363" s="25"/>
      <c r="B363" s="58"/>
      <c r="C363" s="27"/>
      <c r="D363" s="34"/>
      <c r="E363" s="34"/>
      <c r="F363" s="11" t="s">
        <v>53</v>
      </c>
      <c r="G363" s="8"/>
      <c r="H363" s="2"/>
    </row>
    <row r="364" spans="1:8" ht="15">
      <c r="A364" s="25"/>
      <c r="B364" s="58"/>
      <c r="C364" s="27"/>
      <c r="D364" s="51"/>
      <c r="E364" s="51"/>
      <c r="F364" s="11" t="s">
        <v>54</v>
      </c>
      <c r="G364" s="8"/>
      <c r="H364" s="2">
        <v>11537.1</v>
      </c>
    </row>
    <row r="365" spans="1:8" ht="15">
      <c r="A365" s="25">
        <v>81</v>
      </c>
      <c r="B365" s="58" t="s">
        <v>110</v>
      </c>
      <c r="C365" s="27" t="s">
        <v>59</v>
      </c>
      <c r="D365" s="33"/>
      <c r="E365" s="33"/>
      <c r="F365" s="11" t="s">
        <v>47</v>
      </c>
      <c r="G365" s="8"/>
      <c r="H365" s="2">
        <f>+H368</f>
        <v>418.6</v>
      </c>
    </row>
    <row r="366" spans="1:8" ht="15">
      <c r="A366" s="25"/>
      <c r="B366" s="58"/>
      <c r="C366" s="27"/>
      <c r="D366" s="34"/>
      <c r="E366" s="34"/>
      <c r="F366" s="11" t="s">
        <v>52</v>
      </c>
      <c r="G366" s="8"/>
      <c r="H366" s="2"/>
    </row>
    <row r="367" spans="1:8" ht="15">
      <c r="A367" s="25"/>
      <c r="B367" s="58"/>
      <c r="C367" s="27"/>
      <c r="D367" s="34"/>
      <c r="E367" s="34"/>
      <c r="F367" s="11" t="s">
        <v>53</v>
      </c>
      <c r="G367" s="8"/>
      <c r="H367" s="2"/>
    </row>
    <row r="368" spans="1:8" ht="15">
      <c r="A368" s="25"/>
      <c r="B368" s="58"/>
      <c r="C368" s="27"/>
      <c r="D368" s="51"/>
      <c r="E368" s="51"/>
      <c r="F368" s="11" t="s">
        <v>54</v>
      </c>
      <c r="G368" s="8"/>
      <c r="H368" s="2">
        <v>418.6</v>
      </c>
    </row>
    <row r="369" spans="1:8" ht="15">
      <c r="A369" s="25">
        <v>82</v>
      </c>
      <c r="B369" s="58" t="s">
        <v>111</v>
      </c>
      <c r="C369" s="27" t="s">
        <v>59</v>
      </c>
      <c r="D369" s="33"/>
      <c r="E369" s="33"/>
      <c r="F369" s="11" t="s">
        <v>47</v>
      </c>
      <c r="G369" s="8"/>
      <c r="H369" s="2">
        <f>+H372</f>
        <v>1358.5</v>
      </c>
    </row>
    <row r="370" spans="1:8" ht="15">
      <c r="A370" s="25"/>
      <c r="B370" s="58"/>
      <c r="C370" s="27"/>
      <c r="D370" s="34"/>
      <c r="E370" s="34"/>
      <c r="F370" s="11" t="s">
        <v>52</v>
      </c>
      <c r="G370" s="8"/>
      <c r="H370" s="2"/>
    </row>
    <row r="371" spans="1:8" ht="15">
      <c r="A371" s="25"/>
      <c r="B371" s="58"/>
      <c r="C371" s="27"/>
      <c r="D371" s="34"/>
      <c r="E371" s="34"/>
      <c r="F371" s="11" t="s">
        <v>53</v>
      </c>
      <c r="G371" s="8"/>
      <c r="H371" s="2"/>
    </row>
    <row r="372" spans="1:8" ht="15">
      <c r="A372" s="25"/>
      <c r="B372" s="58"/>
      <c r="C372" s="27"/>
      <c r="D372" s="34"/>
      <c r="E372" s="34"/>
      <c r="F372" s="11" t="s">
        <v>54</v>
      </c>
      <c r="G372" s="8"/>
      <c r="H372" s="2">
        <v>1358.5</v>
      </c>
    </row>
    <row r="373" spans="1:8" ht="15">
      <c r="A373" s="25"/>
      <c r="B373" s="58"/>
      <c r="C373" s="27"/>
      <c r="D373" s="51"/>
      <c r="E373" s="51"/>
      <c r="F373" s="11" t="s">
        <v>60</v>
      </c>
      <c r="G373" s="8"/>
      <c r="H373" s="2"/>
    </row>
    <row r="374" spans="1:8" ht="15">
      <c r="A374" s="25">
        <v>83</v>
      </c>
      <c r="B374" s="58" t="s">
        <v>112</v>
      </c>
      <c r="C374" s="27" t="s">
        <v>59</v>
      </c>
      <c r="D374" s="33"/>
      <c r="E374" s="33"/>
      <c r="F374" s="11" t="s">
        <v>47</v>
      </c>
      <c r="G374" s="8"/>
      <c r="H374" s="2">
        <f>+H376</f>
        <v>0</v>
      </c>
    </row>
    <row r="375" spans="1:8" ht="15">
      <c r="A375" s="25"/>
      <c r="B375" s="58"/>
      <c r="C375" s="27"/>
      <c r="D375" s="34"/>
      <c r="E375" s="34"/>
      <c r="F375" s="11" t="s">
        <v>52</v>
      </c>
      <c r="G375" s="8"/>
      <c r="H375" s="2"/>
    </row>
    <row r="376" spans="1:8" ht="15">
      <c r="A376" s="25"/>
      <c r="B376" s="58"/>
      <c r="C376" s="27"/>
      <c r="D376" s="34"/>
      <c r="E376" s="34"/>
      <c r="F376" s="11" t="s">
        <v>53</v>
      </c>
      <c r="G376" s="8"/>
      <c r="H376" s="2"/>
    </row>
    <row r="377" spans="1:8" ht="43.5" customHeight="1">
      <c r="A377" s="25"/>
      <c r="B377" s="58"/>
      <c r="C377" s="27"/>
      <c r="D377" s="51"/>
      <c r="E377" s="51"/>
      <c r="F377" s="11" t="s">
        <v>54</v>
      </c>
      <c r="G377" s="8"/>
      <c r="H377" s="2"/>
    </row>
    <row r="378" spans="1:8" ht="21" customHeight="1">
      <c r="A378" s="25">
        <v>84</v>
      </c>
      <c r="B378" s="58" t="s">
        <v>113</v>
      </c>
      <c r="C378" s="27" t="s">
        <v>59</v>
      </c>
      <c r="D378" s="33"/>
      <c r="E378" s="33"/>
      <c r="F378" s="11" t="s">
        <v>47</v>
      </c>
      <c r="G378" s="8"/>
      <c r="H378" s="2"/>
    </row>
    <row r="379" spans="1:8" ht="21.75" customHeight="1">
      <c r="A379" s="25"/>
      <c r="B379" s="58"/>
      <c r="C379" s="27"/>
      <c r="D379" s="34"/>
      <c r="E379" s="34"/>
      <c r="F379" s="11" t="s">
        <v>52</v>
      </c>
      <c r="G379" s="8"/>
      <c r="H379" s="2"/>
    </row>
    <row r="380" spans="1:8" ht="15">
      <c r="A380" s="25"/>
      <c r="B380" s="58"/>
      <c r="C380" s="27"/>
      <c r="D380" s="34"/>
      <c r="E380" s="34"/>
      <c r="F380" s="11" t="s">
        <v>53</v>
      </c>
      <c r="G380" s="8"/>
      <c r="H380" s="2"/>
    </row>
    <row r="381" spans="1:8" ht="56.25" customHeight="1">
      <c r="A381" s="25"/>
      <c r="B381" s="58"/>
      <c r="C381" s="27"/>
      <c r="D381" s="51"/>
      <c r="E381" s="51"/>
      <c r="F381" s="11" t="s">
        <v>54</v>
      </c>
      <c r="G381" s="8"/>
      <c r="H381" s="2"/>
    </row>
    <row r="382" spans="1:8" ht="30" customHeight="1">
      <c r="A382" s="25">
        <v>85</v>
      </c>
      <c r="B382" s="58" t="s">
        <v>138</v>
      </c>
      <c r="C382" s="27" t="s">
        <v>59</v>
      </c>
      <c r="D382" s="33"/>
      <c r="E382" s="33"/>
      <c r="F382" s="11" t="s">
        <v>47</v>
      </c>
      <c r="G382" s="8"/>
      <c r="H382" s="2">
        <f>+H383+H384+H385</f>
        <v>10273.9</v>
      </c>
    </row>
    <row r="383" spans="1:8" ht="30" customHeight="1">
      <c r="A383" s="25"/>
      <c r="B383" s="58"/>
      <c r="C383" s="27"/>
      <c r="D383" s="34"/>
      <c r="E383" s="34"/>
      <c r="F383" s="11" t="s">
        <v>52</v>
      </c>
      <c r="G383" s="8"/>
      <c r="H383" s="2"/>
    </row>
    <row r="384" spans="1:8" ht="30" customHeight="1">
      <c r="A384" s="25"/>
      <c r="B384" s="58"/>
      <c r="C384" s="27"/>
      <c r="D384" s="34"/>
      <c r="E384" s="34"/>
      <c r="F384" s="11" t="s">
        <v>53</v>
      </c>
      <c r="G384" s="8"/>
      <c r="H384" s="2"/>
    </row>
    <row r="385" spans="1:8" ht="48.75" customHeight="1">
      <c r="A385" s="25"/>
      <c r="B385" s="58"/>
      <c r="C385" s="27"/>
      <c r="D385" s="51"/>
      <c r="E385" s="51"/>
      <c r="F385" s="11" t="s">
        <v>54</v>
      </c>
      <c r="G385" s="8"/>
      <c r="H385" s="2">
        <f>9914.9+359</f>
        <v>10273.9</v>
      </c>
    </row>
  </sheetData>
  <sheetProtection/>
  <mergeCells count="463">
    <mergeCell ref="B313:B316"/>
    <mergeCell ref="C313:C316"/>
    <mergeCell ref="A233:A236"/>
    <mergeCell ref="B233:B236"/>
    <mergeCell ref="C233:C236"/>
    <mergeCell ref="A245:A248"/>
    <mergeCell ref="B245:B248"/>
    <mergeCell ref="C245:C248"/>
    <mergeCell ref="A257:A260"/>
    <mergeCell ref="C105:C108"/>
    <mergeCell ref="A121:A124"/>
    <mergeCell ref="B121:B124"/>
    <mergeCell ref="C121:C124"/>
    <mergeCell ref="A117:A120"/>
    <mergeCell ref="A113:A116"/>
    <mergeCell ref="A109:A112"/>
    <mergeCell ref="A105:A108"/>
    <mergeCell ref="B105:B108"/>
    <mergeCell ref="B113:B116"/>
    <mergeCell ref="C317:C320"/>
    <mergeCell ref="A133:A136"/>
    <mergeCell ref="B133:B136"/>
    <mergeCell ref="B129:B132"/>
    <mergeCell ref="B317:B320"/>
    <mergeCell ref="B157:B160"/>
    <mergeCell ref="B153:B156"/>
    <mergeCell ref="B165:B168"/>
    <mergeCell ref="A129:A132"/>
    <mergeCell ref="A137:A140"/>
    <mergeCell ref="C321:C324"/>
    <mergeCell ref="C353:C356"/>
    <mergeCell ref="C113:C116"/>
    <mergeCell ref="C141:C144"/>
    <mergeCell ref="C133:C136"/>
    <mergeCell ref="C125:C128"/>
    <mergeCell ref="C117:C120"/>
    <mergeCell ref="C137:C140"/>
    <mergeCell ref="C129:C132"/>
    <mergeCell ref="C153:C156"/>
    <mergeCell ref="C374:C377"/>
    <mergeCell ref="C145:C148"/>
    <mergeCell ref="C157:C160"/>
    <mergeCell ref="C325:C328"/>
    <mergeCell ref="C341:C344"/>
    <mergeCell ref="C345:C348"/>
    <mergeCell ref="C337:C340"/>
    <mergeCell ref="C329:C332"/>
    <mergeCell ref="C333:C336"/>
    <mergeCell ref="C349:C352"/>
    <mergeCell ref="C361:C364"/>
    <mergeCell ref="A361:A364"/>
    <mergeCell ref="B361:B364"/>
    <mergeCell ref="B357:B360"/>
    <mergeCell ref="A357:A360"/>
    <mergeCell ref="C357:C360"/>
    <mergeCell ref="C369:C373"/>
    <mergeCell ref="A365:A368"/>
    <mergeCell ref="B365:B368"/>
    <mergeCell ref="C365:C368"/>
    <mergeCell ref="A369:A373"/>
    <mergeCell ref="B369:B373"/>
    <mergeCell ref="B333:B336"/>
    <mergeCell ref="A321:A324"/>
    <mergeCell ref="A337:A340"/>
    <mergeCell ref="B337:B340"/>
    <mergeCell ref="A325:A328"/>
    <mergeCell ref="A333:A336"/>
    <mergeCell ref="B325:B328"/>
    <mergeCell ref="B321:B324"/>
    <mergeCell ref="A329:A332"/>
    <mergeCell ref="A374:A377"/>
    <mergeCell ref="B374:B377"/>
    <mergeCell ref="B345:B348"/>
    <mergeCell ref="A349:A352"/>
    <mergeCell ref="B349:B352"/>
    <mergeCell ref="A353:A356"/>
    <mergeCell ref="B353:B356"/>
    <mergeCell ref="A213:A216"/>
    <mergeCell ref="A317:A320"/>
    <mergeCell ref="A177:A180"/>
    <mergeCell ref="A173:A176"/>
    <mergeCell ref="A205:A208"/>
    <mergeCell ref="A197:A200"/>
    <mergeCell ref="A313:A316"/>
    <mergeCell ref="A185:A188"/>
    <mergeCell ref="A181:A184"/>
    <mergeCell ref="A241:A244"/>
    <mergeCell ref="A169:A172"/>
    <mergeCell ref="A165:A168"/>
    <mergeCell ref="A161:A164"/>
    <mergeCell ref="A145:A148"/>
    <mergeCell ref="A157:A160"/>
    <mergeCell ref="A149:A152"/>
    <mergeCell ref="A88:A91"/>
    <mergeCell ref="B72:B75"/>
    <mergeCell ref="B84:B87"/>
    <mergeCell ref="A72:A75"/>
    <mergeCell ref="B88:B91"/>
    <mergeCell ref="A52:A55"/>
    <mergeCell ref="A68:A71"/>
    <mergeCell ref="B56:B59"/>
    <mergeCell ref="A40:A43"/>
    <mergeCell ref="A44:A47"/>
    <mergeCell ref="B44:B47"/>
    <mergeCell ref="F12:H12"/>
    <mergeCell ref="C12:C13"/>
    <mergeCell ref="A12:A13"/>
    <mergeCell ref="B15:B19"/>
    <mergeCell ref="C15:C19"/>
    <mergeCell ref="A15:A19"/>
    <mergeCell ref="A32:A35"/>
    <mergeCell ref="A60:A63"/>
    <mergeCell ref="A56:A59"/>
    <mergeCell ref="B60:B63"/>
    <mergeCell ref="A64:A67"/>
    <mergeCell ref="B52:B55"/>
    <mergeCell ref="B48:B51"/>
    <mergeCell ref="A48:A51"/>
    <mergeCell ref="C24:C27"/>
    <mergeCell ref="C60:C63"/>
    <mergeCell ref="B68:B71"/>
    <mergeCell ref="B36:B39"/>
    <mergeCell ref="B64:B67"/>
    <mergeCell ref="C64:C67"/>
    <mergeCell ref="C56:C59"/>
    <mergeCell ref="C44:C47"/>
    <mergeCell ref="C40:C43"/>
    <mergeCell ref="B40:B43"/>
    <mergeCell ref="E365:E368"/>
    <mergeCell ref="E361:E364"/>
    <mergeCell ref="A20:A31"/>
    <mergeCell ref="C20:C23"/>
    <mergeCell ref="C36:C39"/>
    <mergeCell ref="B32:B35"/>
    <mergeCell ref="C28:C31"/>
    <mergeCell ref="B20:B31"/>
    <mergeCell ref="A36:A39"/>
    <mergeCell ref="C32:C35"/>
    <mergeCell ref="A76:A79"/>
    <mergeCell ref="D361:D364"/>
    <mergeCell ref="B100:B104"/>
    <mergeCell ref="B141:B144"/>
    <mergeCell ref="B137:B140"/>
    <mergeCell ref="A92:A95"/>
    <mergeCell ref="A125:A128"/>
    <mergeCell ref="A141:A144"/>
    <mergeCell ref="C88:C91"/>
    <mergeCell ref="C84:C87"/>
    <mergeCell ref="C68:C71"/>
    <mergeCell ref="C52:C55"/>
    <mergeCell ref="C48:C51"/>
    <mergeCell ref="A100:A104"/>
    <mergeCell ref="A96:A99"/>
    <mergeCell ref="A80:A83"/>
    <mergeCell ref="B80:B83"/>
    <mergeCell ref="A84:A87"/>
    <mergeCell ref="B92:B95"/>
    <mergeCell ref="B76:B79"/>
    <mergeCell ref="C80:C83"/>
    <mergeCell ref="C165:C168"/>
    <mergeCell ref="B169:B172"/>
    <mergeCell ref="A378:A381"/>
    <mergeCell ref="B378:B381"/>
    <mergeCell ref="C378:C381"/>
    <mergeCell ref="B329:B332"/>
    <mergeCell ref="A217:A220"/>
    <mergeCell ref="B173:B176"/>
    <mergeCell ref="B189:B192"/>
    <mergeCell ref="A382:A385"/>
    <mergeCell ref="B382:B385"/>
    <mergeCell ref="C382:C385"/>
    <mergeCell ref="C201:C204"/>
    <mergeCell ref="A221:A224"/>
    <mergeCell ref="B221:B224"/>
    <mergeCell ref="C221:C224"/>
    <mergeCell ref="B205:B208"/>
    <mergeCell ref="C205:C208"/>
    <mergeCell ref="B213:B216"/>
    <mergeCell ref="B185:B188"/>
    <mergeCell ref="C185:C188"/>
    <mergeCell ref="C173:C176"/>
    <mergeCell ref="B177:B180"/>
    <mergeCell ref="C177:C180"/>
    <mergeCell ref="B181:B184"/>
    <mergeCell ref="C181:C184"/>
    <mergeCell ref="C100:C104"/>
    <mergeCell ref="C96:C99"/>
    <mergeCell ref="C92:C95"/>
    <mergeCell ref="C149:C152"/>
    <mergeCell ref="A153:A156"/>
    <mergeCell ref="C169:C172"/>
    <mergeCell ref="B117:B120"/>
    <mergeCell ref="B109:B112"/>
    <mergeCell ref="B125:B128"/>
    <mergeCell ref="B149:B152"/>
    <mergeCell ref="C213:C216"/>
    <mergeCell ref="A209:A212"/>
    <mergeCell ref="B209:B212"/>
    <mergeCell ref="C72:C75"/>
    <mergeCell ref="B161:B164"/>
    <mergeCell ref="C161:C164"/>
    <mergeCell ref="C76:C79"/>
    <mergeCell ref="B145:B148"/>
    <mergeCell ref="B96:B99"/>
    <mergeCell ref="C109:C112"/>
    <mergeCell ref="C193:C196"/>
    <mergeCell ref="A189:A192"/>
    <mergeCell ref="A193:A196"/>
    <mergeCell ref="C197:C200"/>
    <mergeCell ref="C189:C192"/>
    <mergeCell ref="C209:C212"/>
    <mergeCell ref="B197:B200"/>
    <mergeCell ref="B193:B196"/>
    <mergeCell ref="A201:A204"/>
    <mergeCell ref="B201:B204"/>
    <mergeCell ref="B241:B244"/>
    <mergeCell ref="C241:C244"/>
    <mergeCell ref="B217:B220"/>
    <mergeCell ref="C217:C220"/>
    <mergeCell ref="B229:B232"/>
    <mergeCell ref="C229:C232"/>
    <mergeCell ref="A225:A228"/>
    <mergeCell ref="B225:B228"/>
    <mergeCell ref="C225:C228"/>
    <mergeCell ref="A237:A240"/>
    <mergeCell ref="B237:B240"/>
    <mergeCell ref="C237:C240"/>
    <mergeCell ref="A229:A232"/>
    <mergeCell ref="B257:B260"/>
    <mergeCell ref="C257:C260"/>
    <mergeCell ref="A249:A252"/>
    <mergeCell ref="B249:B252"/>
    <mergeCell ref="C249:C252"/>
    <mergeCell ref="A253:A256"/>
    <mergeCell ref="B253:B256"/>
    <mergeCell ref="C253:C256"/>
    <mergeCell ref="A261:A264"/>
    <mergeCell ref="B261:B264"/>
    <mergeCell ref="C261:C264"/>
    <mergeCell ref="A265:A268"/>
    <mergeCell ref="B265:B268"/>
    <mergeCell ref="C265:C268"/>
    <mergeCell ref="A269:A272"/>
    <mergeCell ref="B269:B272"/>
    <mergeCell ref="C269:C272"/>
    <mergeCell ref="A273:A276"/>
    <mergeCell ref="B273:B276"/>
    <mergeCell ref="C273:C276"/>
    <mergeCell ref="A277:A280"/>
    <mergeCell ref="B277:B280"/>
    <mergeCell ref="C277:C280"/>
    <mergeCell ref="A281:A284"/>
    <mergeCell ref="B281:B284"/>
    <mergeCell ref="C281:C284"/>
    <mergeCell ref="A285:A288"/>
    <mergeCell ref="B285:B288"/>
    <mergeCell ref="C285:C288"/>
    <mergeCell ref="A289:A292"/>
    <mergeCell ref="B289:B292"/>
    <mergeCell ref="C289:C292"/>
    <mergeCell ref="A345:A348"/>
    <mergeCell ref="A341:A344"/>
    <mergeCell ref="A293:A296"/>
    <mergeCell ref="B293:B296"/>
    <mergeCell ref="C293:C296"/>
    <mergeCell ref="A309:A312"/>
    <mergeCell ref="B309:B312"/>
    <mergeCell ref="C309:C312"/>
    <mergeCell ref="A301:A304"/>
    <mergeCell ref="B301:B304"/>
    <mergeCell ref="A297:A300"/>
    <mergeCell ref="B297:B300"/>
    <mergeCell ref="C297:C300"/>
    <mergeCell ref="B305:B308"/>
    <mergeCell ref="C305:C308"/>
    <mergeCell ref="E341:E344"/>
    <mergeCell ref="E337:E340"/>
    <mergeCell ref="C301:C304"/>
    <mergeCell ref="A305:A308"/>
    <mergeCell ref="B341:B344"/>
    <mergeCell ref="A6:H7"/>
    <mergeCell ref="D12:E12"/>
    <mergeCell ref="D15:D19"/>
    <mergeCell ref="E15:E19"/>
    <mergeCell ref="D20:D23"/>
    <mergeCell ref="B12:B13"/>
    <mergeCell ref="A8:H8"/>
    <mergeCell ref="A9:H9"/>
    <mergeCell ref="A10:H11"/>
    <mergeCell ref="E48:E51"/>
    <mergeCell ref="D48:D51"/>
    <mergeCell ref="D24:D27"/>
    <mergeCell ref="E24:E27"/>
    <mergeCell ref="E20:E23"/>
    <mergeCell ref="D28:D31"/>
    <mergeCell ref="E28:E31"/>
    <mergeCell ref="D32:D35"/>
    <mergeCell ref="E32:E35"/>
    <mergeCell ref="D36:D39"/>
    <mergeCell ref="E36:E39"/>
    <mergeCell ref="D40:D43"/>
    <mergeCell ref="E40:E43"/>
    <mergeCell ref="D44:D47"/>
    <mergeCell ref="E44:E47"/>
    <mergeCell ref="D109:D112"/>
    <mergeCell ref="D353:D356"/>
    <mergeCell ref="D68:D71"/>
    <mergeCell ref="D72:D75"/>
    <mergeCell ref="D76:D79"/>
    <mergeCell ref="D80:D83"/>
    <mergeCell ref="D84:D87"/>
    <mergeCell ref="D88:D91"/>
    <mergeCell ref="D92:D95"/>
    <mergeCell ref="D96:D99"/>
    <mergeCell ref="D100:D103"/>
    <mergeCell ref="D105:D108"/>
    <mergeCell ref="D52:D55"/>
    <mergeCell ref="D56:D59"/>
    <mergeCell ref="D60:D63"/>
    <mergeCell ref="D64:D67"/>
    <mergeCell ref="D153:D156"/>
    <mergeCell ref="D157:D160"/>
    <mergeCell ref="D113:D116"/>
    <mergeCell ref="D117:D120"/>
    <mergeCell ref="D121:D124"/>
    <mergeCell ref="D125:D128"/>
    <mergeCell ref="D129:D132"/>
    <mergeCell ref="D133:D136"/>
    <mergeCell ref="D137:D140"/>
    <mergeCell ref="D141:D144"/>
    <mergeCell ref="D145:D148"/>
    <mergeCell ref="D149:D152"/>
    <mergeCell ref="D201:D204"/>
    <mergeCell ref="D205:D208"/>
    <mergeCell ref="D161:D164"/>
    <mergeCell ref="D165:D168"/>
    <mergeCell ref="D169:D172"/>
    <mergeCell ref="D173:D176"/>
    <mergeCell ref="D177:D180"/>
    <mergeCell ref="D181:D184"/>
    <mergeCell ref="D233:D236"/>
    <mergeCell ref="D237:D240"/>
    <mergeCell ref="D185:D188"/>
    <mergeCell ref="D189:D192"/>
    <mergeCell ref="D193:D196"/>
    <mergeCell ref="D197:D200"/>
    <mergeCell ref="D209:D212"/>
    <mergeCell ref="D213:D216"/>
    <mergeCell ref="D217:D220"/>
    <mergeCell ref="D221:D224"/>
    <mergeCell ref="D225:D228"/>
    <mergeCell ref="D229:D232"/>
    <mergeCell ref="D297:D300"/>
    <mergeCell ref="D301:D304"/>
    <mergeCell ref="D257:D260"/>
    <mergeCell ref="D261:D264"/>
    <mergeCell ref="D265:D268"/>
    <mergeCell ref="D269:D272"/>
    <mergeCell ref="D273:D276"/>
    <mergeCell ref="D277:D280"/>
    <mergeCell ref="D281:D284"/>
    <mergeCell ref="D285:D288"/>
    <mergeCell ref="D289:D292"/>
    <mergeCell ref="D293:D296"/>
    <mergeCell ref="D241:D244"/>
    <mergeCell ref="D245:D248"/>
    <mergeCell ref="D249:D252"/>
    <mergeCell ref="D253:D256"/>
    <mergeCell ref="D305:D308"/>
    <mergeCell ref="D309:D312"/>
    <mergeCell ref="D313:D316"/>
    <mergeCell ref="D317:D320"/>
    <mergeCell ref="D321:D324"/>
    <mergeCell ref="D325:D328"/>
    <mergeCell ref="D378:D381"/>
    <mergeCell ref="D382:D385"/>
    <mergeCell ref="E382:E385"/>
    <mergeCell ref="E378:E381"/>
    <mergeCell ref="D345:D348"/>
    <mergeCell ref="D349:D352"/>
    <mergeCell ref="D357:D360"/>
    <mergeCell ref="E357:E360"/>
    <mergeCell ref="E353:E356"/>
    <mergeCell ref="E349:E352"/>
    <mergeCell ref="D369:D373"/>
    <mergeCell ref="D374:D377"/>
    <mergeCell ref="E374:E377"/>
    <mergeCell ref="E369:E373"/>
    <mergeCell ref="D329:D332"/>
    <mergeCell ref="D333:D336"/>
    <mergeCell ref="D337:D340"/>
    <mergeCell ref="D341:D344"/>
    <mergeCell ref="E345:E348"/>
    <mergeCell ref="D365:D368"/>
    <mergeCell ref="E281:E284"/>
    <mergeCell ref="E333:E336"/>
    <mergeCell ref="E329:E332"/>
    <mergeCell ref="E325:E328"/>
    <mergeCell ref="E321:E324"/>
    <mergeCell ref="E317:E320"/>
    <mergeCell ref="E313:E316"/>
    <mergeCell ref="E241:E244"/>
    <mergeCell ref="E269:E272"/>
    <mergeCell ref="E265:E268"/>
    <mergeCell ref="E309:E312"/>
    <mergeCell ref="E305:E308"/>
    <mergeCell ref="E301:E304"/>
    <mergeCell ref="E297:E300"/>
    <mergeCell ref="E293:E296"/>
    <mergeCell ref="E289:E292"/>
    <mergeCell ref="E285:E288"/>
    <mergeCell ref="E205:E208"/>
    <mergeCell ref="E277:E280"/>
    <mergeCell ref="E273:E276"/>
    <mergeCell ref="E221:E224"/>
    <mergeCell ref="E217:E220"/>
    <mergeCell ref="E261:E264"/>
    <mergeCell ref="E253:E256"/>
    <mergeCell ref="E257:E260"/>
    <mergeCell ref="E249:E252"/>
    <mergeCell ref="E245:E248"/>
    <mergeCell ref="E237:E240"/>
    <mergeCell ref="E233:E236"/>
    <mergeCell ref="E229:E232"/>
    <mergeCell ref="E225:E228"/>
    <mergeCell ref="E213:E216"/>
    <mergeCell ref="E209:E212"/>
    <mergeCell ref="E173:E176"/>
    <mergeCell ref="E169:E172"/>
    <mergeCell ref="E197:E200"/>
    <mergeCell ref="E201:E204"/>
    <mergeCell ref="E181:E184"/>
    <mergeCell ref="E177:E180"/>
    <mergeCell ref="E193:E196"/>
    <mergeCell ref="E189:E192"/>
    <mergeCell ref="E185:E188"/>
    <mergeCell ref="E145:E148"/>
    <mergeCell ref="E149:E152"/>
    <mergeCell ref="E153:E156"/>
    <mergeCell ref="E157:E160"/>
    <mergeCell ref="E165:E168"/>
    <mergeCell ref="E161:E164"/>
    <mergeCell ref="E133:E136"/>
    <mergeCell ref="E137:E140"/>
    <mergeCell ref="E141:E144"/>
    <mergeCell ref="E109:E112"/>
    <mergeCell ref="E113:E116"/>
    <mergeCell ref="E117:E120"/>
    <mergeCell ref="E121:E124"/>
    <mergeCell ref="E76:E79"/>
    <mergeCell ref="E80:E83"/>
    <mergeCell ref="E125:E128"/>
    <mergeCell ref="E129:E132"/>
    <mergeCell ref="E100:E103"/>
    <mergeCell ref="E105:E108"/>
    <mergeCell ref="E96:E99"/>
    <mergeCell ref="E92:E95"/>
    <mergeCell ref="E72:E75"/>
    <mergeCell ref="E68:E71"/>
    <mergeCell ref="E64:E67"/>
    <mergeCell ref="E52:E55"/>
    <mergeCell ref="E56:E59"/>
    <mergeCell ref="E60:E63"/>
  </mergeCells>
  <printOptions/>
  <pageMargins left="0.31496062992125984" right="0" top="0.1968503937007874" bottom="0" header="0.31496062992125984" footer="0.31496062992125984"/>
  <pageSetup horizontalDpi="600" verticalDpi="600" orientation="portrait" paperSize="9" scale="61" r:id="rId1"/>
  <rowBreaks count="10" manualBreakCount="10">
    <brk id="43" max="11" man="1"/>
    <brk id="83" max="11" man="1"/>
    <brk id="116" max="11" man="1"/>
    <brk id="156" max="11" man="1"/>
    <brk id="196" max="11" man="1"/>
    <brk id="228" max="11" man="1"/>
    <brk id="256" max="11" man="1"/>
    <brk id="288" max="11" man="1"/>
    <brk id="320" max="11" man="1"/>
    <brk id="3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75"/>
  <sheetViews>
    <sheetView view="pageBreakPreview" zoomScaleSheetLayoutView="100" zoomScalePageLayoutView="0" workbookViewId="0" topLeftCell="A5">
      <selection activeCell="B55" sqref="B55:B59"/>
    </sheetView>
  </sheetViews>
  <sheetFormatPr defaultColWidth="9.140625" defaultRowHeight="15"/>
  <cols>
    <col min="1" max="1" width="6.28125" style="6" customWidth="1"/>
    <col min="2" max="2" width="38.8515625" style="6" customWidth="1"/>
    <col min="3" max="3" width="30.421875" style="6" customWidth="1"/>
    <col min="4" max="4" width="35.00390625" style="6" customWidth="1"/>
    <col min="5" max="5" width="0.13671875" style="6" hidden="1" customWidth="1"/>
    <col min="6" max="6" width="18.7109375" style="5" customWidth="1"/>
    <col min="7" max="7" width="17.421875" style="5" customWidth="1"/>
    <col min="8" max="8" width="18.00390625" style="5" customWidth="1"/>
    <col min="9" max="9" width="14.8515625" style="6" customWidth="1"/>
    <col min="10" max="10" width="12.7109375" style="6" customWidth="1"/>
    <col min="11" max="11" width="15.57421875" style="6" customWidth="1"/>
    <col min="12" max="12" width="16.00390625" style="6" customWidth="1"/>
    <col min="13" max="14" width="9.8515625" style="0" bestFit="1" customWidth="1"/>
  </cols>
  <sheetData>
    <row r="1" spans="1:12" ht="15.75">
      <c r="A1" s="49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>
      <c r="A3" s="50" t="s">
        <v>77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49" t="s">
        <v>122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8.75">
      <c r="A6" s="67" t="s">
        <v>73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8.75">
      <c r="A7" s="67" t="s">
        <v>74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8.75">
      <c r="A8" s="67" t="s">
        <v>121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8.75">
      <c r="A9" s="67" t="s">
        <v>75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8.75">
      <c r="A10" s="68" t="s">
        <v>39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26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ht="63" customHeight="1">
      <c r="A12" s="25" t="s">
        <v>40</v>
      </c>
      <c r="B12" s="35" t="s">
        <v>41</v>
      </c>
      <c r="C12" s="35" t="s">
        <v>42</v>
      </c>
      <c r="D12" s="35" t="s">
        <v>76</v>
      </c>
      <c r="E12" s="35"/>
      <c r="F12" s="35"/>
      <c r="G12" s="35"/>
      <c r="H12" s="35"/>
      <c r="I12" s="35"/>
      <c r="J12" s="35"/>
      <c r="K12" s="35"/>
      <c r="L12" s="35"/>
    </row>
    <row r="13" spans="1:12" ht="15">
      <c r="A13" s="25"/>
      <c r="B13" s="35"/>
      <c r="C13" s="35"/>
      <c r="D13" s="9" t="s">
        <v>44</v>
      </c>
      <c r="E13" s="9"/>
      <c r="F13" s="1" t="s">
        <v>115</v>
      </c>
      <c r="G13" s="1" t="s">
        <v>116</v>
      </c>
      <c r="H13" s="1" t="s">
        <v>117</v>
      </c>
      <c r="I13" s="1" t="s">
        <v>118</v>
      </c>
      <c r="J13" s="1" t="s">
        <v>45</v>
      </c>
      <c r="K13" s="1" t="s">
        <v>119</v>
      </c>
      <c r="L13" s="1" t="s">
        <v>120</v>
      </c>
    </row>
    <row r="14" spans="1:12" ht="15">
      <c r="A14" s="10">
        <v>1</v>
      </c>
      <c r="B14" s="10">
        <v>2</v>
      </c>
      <c r="C14" s="10">
        <v>3</v>
      </c>
      <c r="D14" s="10">
        <v>4</v>
      </c>
      <c r="E14" s="10"/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</row>
    <row r="15" spans="1:14" ht="16.5" customHeight="1">
      <c r="A15" s="39">
        <v>1</v>
      </c>
      <c r="B15" s="35" t="s">
        <v>127</v>
      </c>
      <c r="C15" s="35" t="s">
        <v>46</v>
      </c>
      <c r="D15" s="11" t="s">
        <v>47</v>
      </c>
      <c r="E15" s="8"/>
      <c r="F15" s="2">
        <f aca="true" t="shared" si="0" ref="F15:L18">+F20+F391+F411+F436</f>
        <v>475081.4000000001</v>
      </c>
      <c r="G15" s="2">
        <f t="shared" si="0"/>
        <v>466614.5</v>
      </c>
      <c r="H15" s="2">
        <f t="shared" si="0"/>
        <v>465139.1</v>
      </c>
      <c r="I15" s="2">
        <f t="shared" si="0"/>
        <v>503219.5</v>
      </c>
      <c r="J15" s="2">
        <f t="shared" si="0"/>
        <v>488076.99999999994</v>
      </c>
      <c r="K15" s="2">
        <f t="shared" si="0"/>
        <v>486322.6</v>
      </c>
      <c r="L15" s="2">
        <f t="shared" si="0"/>
        <v>487742.8</v>
      </c>
      <c r="M15" s="3">
        <f>+G15+21.2-4507.1-8756-64543.1</f>
        <v>388829.50000000006</v>
      </c>
      <c r="N15" s="3">
        <f>+H15+234.5</f>
        <v>465373.6</v>
      </c>
    </row>
    <row r="16" spans="1:13" ht="45">
      <c r="A16" s="40"/>
      <c r="B16" s="35"/>
      <c r="C16" s="35"/>
      <c r="D16" s="11" t="s">
        <v>48</v>
      </c>
      <c r="E16" s="8"/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3"/>
    </row>
    <row r="17" spans="1:12" ht="45">
      <c r="A17" s="40"/>
      <c r="B17" s="35"/>
      <c r="C17" s="35"/>
      <c r="D17" s="11" t="s">
        <v>49</v>
      </c>
      <c r="E17" s="8"/>
      <c r="F17" s="2">
        <f t="shared" si="0"/>
        <v>353766.9</v>
      </c>
      <c r="G17" s="2">
        <f t="shared" si="0"/>
        <v>339622.5</v>
      </c>
      <c r="H17" s="2">
        <f t="shared" si="0"/>
        <v>339281.5</v>
      </c>
      <c r="I17" s="2">
        <f t="shared" si="0"/>
        <v>333500.2</v>
      </c>
      <c r="J17" s="2">
        <f t="shared" si="0"/>
        <v>333500.2</v>
      </c>
      <c r="K17" s="2">
        <f t="shared" si="0"/>
        <v>333500.2</v>
      </c>
      <c r="L17" s="2">
        <f t="shared" si="0"/>
        <v>333500.2</v>
      </c>
    </row>
    <row r="18" spans="1:13" ht="30">
      <c r="A18" s="40"/>
      <c r="B18" s="35"/>
      <c r="C18" s="35"/>
      <c r="D18" s="11" t="s">
        <v>50</v>
      </c>
      <c r="E18" s="8"/>
      <c r="F18" s="2">
        <f t="shared" si="0"/>
        <v>121314.49999999997</v>
      </c>
      <c r="G18" s="2">
        <f t="shared" si="0"/>
        <v>126991.99999999999</v>
      </c>
      <c r="H18" s="16">
        <f t="shared" si="0"/>
        <v>125857.6</v>
      </c>
      <c r="I18" s="2">
        <f t="shared" si="0"/>
        <v>169719.3</v>
      </c>
      <c r="J18" s="2">
        <f t="shared" si="0"/>
        <v>154576.8</v>
      </c>
      <c r="K18" s="2">
        <f t="shared" si="0"/>
        <v>152822.40000000002</v>
      </c>
      <c r="L18" s="2">
        <f t="shared" si="0"/>
        <v>154242.6</v>
      </c>
      <c r="M18" s="3"/>
    </row>
    <row r="19" spans="1:13" ht="30">
      <c r="A19" s="42"/>
      <c r="B19" s="35"/>
      <c r="C19" s="35"/>
      <c r="D19" s="11" t="s">
        <v>71</v>
      </c>
      <c r="E19" s="8"/>
      <c r="F19" s="2"/>
      <c r="G19" s="2"/>
      <c r="H19" s="2"/>
      <c r="I19" s="2"/>
      <c r="J19" s="2"/>
      <c r="K19" s="2"/>
      <c r="L19" s="2"/>
      <c r="M19" s="3"/>
    </row>
    <row r="20" spans="1:12" ht="28.5" customHeight="1">
      <c r="A20" s="28">
        <v>2</v>
      </c>
      <c r="B20" s="43" t="s">
        <v>128</v>
      </c>
      <c r="C20" s="35" t="s">
        <v>51</v>
      </c>
      <c r="D20" s="11" t="s">
        <v>47</v>
      </c>
      <c r="E20" s="8"/>
      <c r="F20" s="2">
        <f aca="true" t="shared" si="1" ref="F20:L23">+F35+F55+F80+F105+F131+F136+F151+F161+F166+F171+F191+F196++F236+F291+F316+F331++F346++F366+F376+F386</f>
        <v>448100.50000000006</v>
      </c>
      <c r="G20" s="2">
        <f t="shared" si="1"/>
        <v>437210.8</v>
      </c>
      <c r="H20" s="2">
        <f t="shared" si="1"/>
        <v>434068.2</v>
      </c>
      <c r="I20" s="2">
        <f t="shared" si="1"/>
        <v>471340</v>
      </c>
      <c r="J20" s="2">
        <f t="shared" si="1"/>
        <v>454660</v>
      </c>
      <c r="K20" s="2">
        <f t="shared" si="1"/>
        <v>452454.89999999997</v>
      </c>
      <c r="L20" s="2">
        <f t="shared" si="1"/>
        <v>453875.1</v>
      </c>
    </row>
    <row r="21" spans="1:12" ht="15">
      <c r="A21" s="29"/>
      <c r="B21" s="44"/>
      <c r="C21" s="35"/>
      <c r="D21" s="11" t="s">
        <v>52</v>
      </c>
      <c r="E21" s="8"/>
      <c r="F21" s="2">
        <f t="shared" si="1"/>
        <v>0</v>
      </c>
      <c r="G21" s="2">
        <f t="shared" si="1"/>
        <v>0</v>
      </c>
      <c r="H21" s="2">
        <f t="shared" si="1"/>
        <v>0</v>
      </c>
      <c r="I21" s="2">
        <f t="shared" si="1"/>
        <v>0</v>
      </c>
      <c r="J21" s="2">
        <f t="shared" si="1"/>
        <v>0</v>
      </c>
      <c r="K21" s="2">
        <f t="shared" si="1"/>
        <v>0</v>
      </c>
      <c r="L21" s="2">
        <f t="shared" si="1"/>
        <v>0</v>
      </c>
    </row>
    <row r="22" spans="1:12" ht="15">
      <c r="A22" s="29"/>
      <c r="B22" s="44"/>
      <c r="C22" s="35"/>
      <c r="D22" s="11" t="s">
        <v>53</v>
      </c>
      <c r="E22" s="8"/>
      <c r="F22" s="2">
        <f t="shared" si="1"/>
        <v>352215.4</v>
      </c>
      <c r="G22" s="2">
        <f t="shared" si="1"/>
        <v>338071</v>
      </c>
      <c r="H22" s="2">
        <f t="shared" si="1"/>
        <v>337730</v>
      </c>
      <c r="I22" s="2">
        <f t="shared" si="1"/>
        <v>333500.2</v>
      </c>
      <c r="J22" s="2">
        <f t="shared" si="1"/>
        <v>333500.2</v>
      </c>
      <c r="K22" s="2">
        <f t="shared" si="1"/>
        <v>333500.2</v>
      </c>
      <c r="L22" s="2">
        <f t="shared" si="1"/>
        <v>333500.2</v>
      </c>
    </row>
    <row r="23" spans="1:12" ht="15">
      <c r="A23" s="29"/>
      <c r="B23" s="44"/>
      <c r="C23" s="35"/>
      <c r="D23" s="11" t="s">
        <v>54</v>
      </c>
      <c r="E23" s="8"/>
      <c r="F23" s="2">
        <f t="shared" si="1"/>
        <v>95885.09999999998</v>
      </c>
      <c r="G23" s="2">
        <f t="shared" si="1"/>
        <v>99139.79999999999</v>
      </c>
      <c r="H23" s="16">
        <f t="shared" si="1"/>
        <v>96338.2</v>
      </c>
      <c r="I23" s="2">
        <f t="shared" si="1"/>
        <v>137839.80000000002</v>
      </c>
      <c r="J23" s="2">
        <f t="shared" si="1"/>
        <v>121159.79999999999</v>
      </c>
      <c r="K23" s="2">
        <f t="shared" si="1"/>
        <v>118954.70000000001</v>
      </c>
      <c r="L23" s="2">
        <f t="shared" si="1"/>
        <v>120374.90000000001</v>
      </c>
    </row>
    <row r="24" spans="1:12" ht="15">
      <c r="A24" s="29"/>
      <c r="B24" s="44"/>
      <c r="C24" s="35"/>
      <c r="D24" s="8" t="s">
        <v>60</v>
      </c>
      <c r="E24" s="8"/>
      <c r="F24" s="2"/>
      <c r="G24" s="2"/>
      <c r="H24" s="2"/>
      <c r="I24" s="2"/>
      <c r="J24" s="2"/>
      <c r="K24" s="2"/>
      <c r="L24" s="2"/>
    </row>
    <row r="25" spans="1:12" ht="15">
      <c r="A25" s="29"/>
      <c r="B25" s="44"/>
      <c r="C25" s="35" t="s">
        <v>79</v>
      </c>
      <c r="D25" s="11" t="s">
        <v>47</v>
      </c>
      <c r="E25" s="8"/>
      <c r="F25" s="2">
        <f aca="true" t="shared" si="2" ref="F25:G28">+F171+F326</f>
        <v>13121.2</v>
      </c>
      <c r="G25" s="2">
        <f t="shared" si="2"/>
        <v>0</v>
      </c>
      <c r="H25" s="2">
        <f>+H171</f>
        <v>0</v>
      </c>
      <c r="I25" s="2">
        <f>+I171</f>
        <v>0</v>
      </c>
      <c r="J25" s="2">
        <f>+J171</f>
        <v>0</v>
      </c>
      <c r="K25" s="2">
        <f>+K171</f>
        <v>0</v>
      </c>
      <c r="L25" s="2">
        <f>+L171</f>
        <v>0</v>
      </c>
    </row>
    <row r="26" spans="1:12" ht="15">
      <c r="A26" s="29"/>
      <c r="B26" s="44"/>
      <c r="C26" s="35"/>
      <c r="D26" s="11" t="s">
        <v>52</v>
      </c>
      <c r="E26" s="8"/>
      <c r="F26" s="2">
        <f t="shared" si="2"/>
        <v>0</v>
      </c>
      <c r="G26" s="2">
        <f t="shared" si="2"/>
        <v>0</v>
      </c>
      <c r="H26" s="2"/>
      <c r="I26" s="2"/>
      <c r="J26" s="2"/>
      <c r="K26" s="2"/>
      <c r="L26" s="2"/>
    </row>
    <row r="27" spans="1:12" ht="15">
      <c r="A27" s="29"/>
      <c r="B27" s="44"/>
      <c r="C27" s="35"/>
      <c r="D27" s="11" t="s">
        <v>53</v>
      </c>
      <c r="E27" s="8"/>
      <c r="F27" s="2">
        <f t="shared" si="2"/>
        <v>0</v>
      </c>
      <c r="G27" s="2">
        <f t="shared" si="2"/>
        <v>0</v>
      </c>
      <c r="H27" s="2">
        <f aca="true" t="shared" si="3" ref="H27:L28">+H173</f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0</v>
      </c>
    </row>
    <row r="28" spans="1:12" ht="15">
      <c r="A28" s="29"/>
      <c r="B28" s="44"/>
      <c r="C28" s="35"/>
      <c r="D28" s="11" t="s">
        <v>54</v>
      </c>
      <c r="E28" s="8"/>
      <c r="F28" s="2">
        <f t="shared" si="2"/>
        <v>13121.2</v>
      </c>
      <c r="G28" s="2">
        <f t="shared" si="2"/>
        <v>0</v>
      </c>
      <c r="H28" s="2">
        <f t="shared" si="3"/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2">
        <f t="shared" si="3"/>
        <v>0</v>
      </c>
    </row>
    <row r="29" spans="1:12" ht="15">
      <c r="A29" s="29"/>
      <c r="B29" s="44"/>
      <c r="C29" s="35"/>
      <c r="D29" s="8" t="s">
        <v>60</v>
      </c>
      <c r="E29" s="8"/>
      <c r="F29" s="2"/>
      <c r="G29" s="2"/>
      <c r="H29" s="2"/>
      <c r="I29" s="2"/>
      <c r="J29" s="2"/>
      <c r="K29" s="2"/>
      <c r="L29" s="2"/>
    </row>
    <row r="30" spans="1:12" ht="15">
      <c r="A30" s="29"/>
      <c r="B30" s="44"/>
      <c r="C30" s="30" t="s">
        <v>80</v>
      </c>
      <c r="D30" s="11" t="s">
        <v>47</v>
      </c>
      <c r="E30" s="8"/>
      <c r="F30" s="2">
        <f>+F20-F25</f>
        <v>434979.30000000005</v>
      </c>
      <c r="G30" s="2">
        <f aca="true" t="shared" si="4" ref="G30:L34">+G20-G25</f>
        <v>437210.8</v>
      </c>
      <c r="H30" s="2">
        <f t="shared" si="4"/>
        <v>434068.2</v>
      </c>
      <c r="I30" s="2">
        <f t="shared" si="4"/>
        <v>471340</v>
      </c>
      <c r="J30" s="2">
        <f t="shared" si="4"/>
        <v>454660</v>
      </c>
      <c r="K30" s="2">
        <f t="shared" si="4"/>
        <v>452454.89999999997</v>
      </c>
      <c r="L30" s="2">
        <f t="shared" si="4"/>
        <v>453875.1</v>
      </c>
    </row>
    <row r="31" spans="1:12" ht="15">
      <c r="A31" s="29"/>
      <c r="B31" s="44"/>
      <c r="C31" s="31"/>
      <c r="D31" s="11" t="s">
        <v>52</v>
      </c>
      <c r="E31" s="8"/>
      <c r="F31" s="2">
        <f>+F21-F26</f>
        <v>0</v>
      </c>
      <c r="G31" s="2">
        <f t="shared" si="4"/>
        <v>0</v>
      </c>
      <c r="H31" s="2">
        <f t="shared" si="4"/>
        <v>0</v>
      </c>
      <c r="I31" s="2">
        <f t="shared" si="4"/>
        <v>0</v>
      </c>
      <c r="J31" s="2">
        <f t="shared" si="4"/>
        <v>0</v>
      </c>
      <c r="K31" s="2">
        <f t="shared" si="4"/>
        <v>0</v>
      </c>
      <c r="L31" s="2">
        <f t="shared" si="4"/>
        <v>0</v>
      </c>
    </row>
    <row r="32" spans="1:12" ht="15">
      <c r="A32" s="29"/>
      <c r="B32" s="44"/>
      <c r="C32" s="31"/>
      <c r="D32" s="11" t="s">
        <v>53</v>
      </c>
      <c r="E32" s="8"/>
      <c r="F32" s="2">
        <f>+F22-F27</f>
        <v>352215.4</v>
      </c>
      <c r="G32" s="2">
        <f t="shared" si="4"/>
        <v>338071</v>
      </c>
      <c r="H32" s="2">
        <f t="shared" si="4"/>
        <v>337730</v>
      </c>
      <c r="I32" s="2">
        <f t="shared" si="4"/>
        <v>333500.2</v>
      </c>
      <c r="J32" s="2">
        <f t="shared" si="4"/>
        <v>333500.2</v>
      </c>
      <c r="K32" s="2">
        <f t="shared" si="4"/>
        <v>333500.2</v>
      </c>
      <c r="L32" s="2">
        <f t="shared" si="4"/>
        <v>333500.2</v>
      </c>
    </row>
    <row r="33" spans="1:12" ht="15">
      <c r="A33" s="29"/>
      <c r="B33" s="44"/>
      <c r="C33" s="31"/>
      <c r="D33" s="11" t="s">
        <v>54</v>
      </c>
      <c r="E33" s="8"/>
      <c r="F33" s="2">
        <f>+F23-F28</f>
        <v>82763.89999999998</v>
      </c>
      <c r="G33" s="2">
        <f t="shared" si="4"/>
        <v>99139.79999999999</v>
      </c>
      <c r="H33" s="14">
        <f t="shared" si="4"/>
        <v>96338.2</v>
      </c>
      <c r="I33" s="2">
        <f t="shared" si="4"/>
        <v>137839.80000000002</v>
      </c>
      <c r="J33" s="2">
        <f t="shared" si="4"/>
        <v>121159.79999999999</v>
      </c>
      <c r="K33" s="2">
        <f t="shared" si="4"/>
        <v>118954.70000000001</v>
      </c>
      <c r="L33" s="2">
        <f t="shared" si="4"/>
        <v>120374.90000000001</v>
      </c>
    </row>
    <row r="34" spans="1:12" ht="15">
      <c r="A34" s="66"/>
      <c r="B34" s="69"/>
      <c r="C34" s="32"/>
      <c r="D34" s="8" t="s">
        <v>60</v>
      </c>
      <c r="E34" s="8"/>
      <c r="F34" s="2">
        <f>+F24-F29</f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</row>
    <row r="35" spans="1:12" ht="24.75" customHeight="1">
      <c r="A35" s="36">
        <v>3</v>
      </c>
      <c r="B35" s="26" t="s">
        <v>55</v>
      </c>
      <c r="C35" s="35" t="s">
        <v>51</v>
      </c>
      <c r="D35" s="11" t="s">
        <v>47</v>
      </c>
      <c r="E35" s="8"/>
      <c r="F35" s="4">
        <f aca="true" t="shared" si="5" ref="F35:K35">+F37+F38</f>
        <v>15394.400000000001</v>
      </c>
      <c r="G35" s="4">
        <f>+G37+G38</f>
        <v>15743.2</v>
      </c>
      <c r="H35" s="4">
        <f t="shared" si="5"/>
        <v>16473</v>
      </c>
      <c r="I35" s="4">
        <f t="shared" si="5"/>
        <v>27308.1</v>
      </c>
      <c r="J35" s="4">
        <f t="shared" si="5"/>
        <v>19524.1</v>
      </c>
      <c r="K35" s="4">
        <f t="shared" si="5"/>
        <v>20331.7</v>
      </c>
      <c r="L35" s="4">
        <f>+L37+L38</f>
        <v>20617.8</v>
      </c>
    </row>
    <row r="36" spans="1:12" ht="15">
      <c r="A36" s="36"/>
      <c r="B36" s="26"/>
      <c r="C36" s="35"/>
      <c r="D36" s="11" t="s">
        <v>52</v>
      </c>
      <c r="E36" s="8"/>
      <c r="F36" s="2"/>
      <c r="G36" s="2"/>
      <c r="H36" s="2"/>
      <c r="I36" s="2"/>
      <c r="J36" s="2"/>
      <c r="K36" s="2"/>
      <c r="L36" s="2"/>
    </row>
    <row r="37" spans="1:12" ht="15">
      <c r="A37" s="36"/>
      <c r="B37" s="26"/>
      <c r="C37" s="35"/>
      <c r="D37" s="11" t="s">
        <v>53</v>
      </c>
      <c r="E37" s="8"/>
      <c r="F37" s="2">
        <f aca="true" t="shared" si="6" ref="F37:L37">+F47</f>
        <v>0</v>
      </c>
      <c r="G37" s="2">
        <f t="shared" si="6"/>
        <v>0</v>
      </c>
      <c r="H37" s="2">
        <f t="shared" si="6"/>
        <v>0</v>
      </c>
      <c r="I37" s="2">
        <f t="shared" si="6"/>
        <v>0</v>
      </c>
      <c r="J37" s="2">
        <f t="shared" si="6"/>
        <v>0</v>
      </c>
      <c r="K37" s="2">
        <f t="shared" si="6"/>
        <v>0</v>
      </c>
      <c r="L37" s="2">
        <f t="shared" si="6"/>
        <v>0</v>
      </c>
    </row>
    <row r="38" spans="1:12" ht="15">
      <c r="A38" s="36"/>
      <c r="B38" s="26"/>
      <c r="C38" s="35"/>
      <c r="D38" s="11" t="s">
        <v>54</v>
      </c>
      <c r="E38" s="8"/>
      <c r="F38" s="4">
        <f>+F43</f>
        <v>15394.400000000001</v>
      </c>
      <c r="G38" s="4">
        <f>+G43+G53</f>
        <v>15743.2</v>
      </c>
      <c r="H38" s="15">
        <f>+H43+H53</f>
        <v>16473</v>
      </c>
      <c r="I38" s="2">
        <f>+I43+I45+I53</f>
        <v>27308.1</v>
      </c>
      <c r="J38" s="2">
        <f>+J43+J45+J53</f>
        <v>19524.1</v>
      </c>
      <c r="K38" s="2">
        <f>+K43+K45+K53</f>
        <v>20331.7</v>
      </c>
      <c r="L38" s="2">
        <f>+L43+L45+L53</f>
        <v>20617.8</v>
      </c>
    </row>
    <row r="39" spans="1:12" ht="15">
      <c r="A39" s="36"/>
      <c r="B39" s="26"/>
      <c r="C39" s="35"/>
      <c r="D39" s="11" t="s">
        <v>60</v>
      </c>
      <c r="E39" s="8"/>
      <c r="F39" s="2"/>
      <c r="G39" s="2"/>
      <c r="H39" s="2"/>
      <c r="I39" s="8"/>
      <c r="J39" s="8"/>
      <c r="K39" s="8"/>
      <c r="L39" s="8"/>
    </row>
    <row r="40" spans="1:13" ht="30.75" customHeight="1">
      <c r="A40" s="39">
        <v>4</v>
      </c>
      <c r="B40" s="26" t="s">
        <v>85</v>
      </c>
      <c r="C40" s="35" t="s">
        <v>51</v>
      </c>
      <c r="D40" s="11" t="s">
        <v>47</v>
      </c>
      <c r="E40" s="8"/>
      <c r="F40" s="12">
        <f>+F41+F42+F43+F44</f>
        <v>15394.400000000001</v>
      </c>
      <c r="G40" s="12">
        <f>+G41+G42+G43+G44</f>
        <v>15743.2</v>
      </c>
      <c r="H40" s="12">
        <f>+H41+H42+H43+H44</f>
        <v>16473</v>
      </c>
      <c r="I40" s="4">
        <f>+I43</f>
        <v>27308.1</v>
      </c>
      <c r="J40" s="4">
        <f>+J43</f>
        <v>19524.1</v>
      </c>
      <c r="K40" s="4">
        <f>+K43</f>
        <v>20331.7</v>
      </c>
      <c r="L40" s="4">
        <f>+L43</f>
        <v>20617.8</v>
      </c>
      <c r="M40" s="3"/>
    </row>
    <row r="41" spans="1:12" ht="19.5" customHeight="1">
      <c r="A41" s="40"/>
      <c r="B41" s="35"/>
      <c r="C41" s="35"/>
      <c r="D41" s="11" t="s">
        <v>52</v>
      </c>
      <c r="E41" s="8"/>
      <c r="F41" s="2"/>
      <c r="G41" s="2"/>
      <c r="H41" s="2"/>
      <c r="I41" s="2"/>
      <c r="J41" s="2"/>
      <c r="K41" s="2"/>
      <c r="L41" s="2"/>
    </row>
    <row r="42" spans="1:12" ht="15.75" customHeight="1">
      <c r="A42" s="40"/>
      <c r="B42" s="35"/>
      <c r="C42" s="35"/>
      <c r="D42" s="11" t="s">
        <v>53</v>
      </c>
      <c r="E42" s="8"/>
      <c r="F42" s="2"/>
      <c r="G42" s="2"/>
      <c r="H42" s="2"/>
      <c r="I42" s="2"/>
      <c r="J42" s="2"/>
      <c r="K42" s="2"/>
      <c r="L42" s="2"/>
    </row>
    <row r="43" spans="1:12" ht="15" customHeight="1">
      <c r="A43" s="40"/>
      <c r="B43" s="35"/>
      <c r="C43" s="35"/>
      <c r="D43" s="11" t="s">
        <v>54</v>
      </c>
      <c r="E43" s="8"/>
      <c r="F43" s="12">
        <f>17894.4-2500</f>
        <v>15394.400000000001</v>
      </c>
      <c r="G43" s="12">
        <f>16743.2-1000</f>
        <v>15743.2</v>
      </c>
      <c r="H43" s="13">
        <v>16473</v>
      </c>
      <c r="I43" s="13">
        <f>19777+7531.1</f>
        <v>27308.1</v>
      </c>
      <c r="J43" s="13">
        <f>11496+8028.1</f>
        <v>19524.1</v>
      </c>
      <c r="K43" s="13">
        <f>11773.6+8558.1</f>
        <v>20331.7</v>
      </c>
      <c r="L43" s="2">
        <v>20617.8</v>
      </c>
    </row>
    <row r="44" spans="1:12" ht="13.5" customHeight="1">
      <c r="A44" s="40"/>
      <c r="B44" s="35"/>
      <c r="C44" s="35"/>
      <c r="D44" s="11" t="s">
        <v>60</v>
      </c>
      <c r="E44" s="8"/>
      <c r="F44" s="2"/>
      <c r="G44" s="2"/>
      <c r="H44" s="2"/>
      <c r="I44" s="8"/>
      <c r="J44" s="8"/>
      <c r="K44" s="8"/>
      <c r="L44" s="8"/>
    </row>
    <row r="45" spans="1:12" ht="15" customHeight="1">
      <c r="A45" s="39">
        <v>5</v>
      </c>
      <c r="B45" s="41" t="s">
        <v>86</v>
      </c>
      <c r="C45" s="35" t="s">
        <v>51</v>
      </c>
      <c r="D45" s="11" t="s">
        <v>47</v>
      </c>
      <c r="E45" s="8"/>
      <c r="F45" s="2"/>
      <c r="G45" s="2"/>
      <c r="H45" s="2"/>
      <c r="I45" s="2"/>
      <c r="J45" s="2"/>
      <c r="K45" s="2"/>
      <c r="L45" s="2"/>
    </row>
    <row r="46" spans="1:12" ht="23.25" customHeight="1">
      <c r="A46" s="40"/>
      <c r="B46" s="41"/>
      <c r="C46" s="35"/>
      <c r="D46" s="11" t="s">
        <v>52</v>
      </c>
      <c r="E46" s="8"/>
      <c r="F46" s="2"/>
      <c r="G46" s="2"/>
      <c r="H46" s="2"/>
      <c r="I46" s="2"/>
      <c r="J46" s="2"/>
      <c r="K46" s="2"/>
      <c r="L46" s="2"/>
    </row>
    <row r="47" spans="1:12" ht="15.75" customHeight="1">
      <c r="A47" s="40"/>
      <c r="B47" s="41"/>
      <c r="C47" s="35"/>
      <c r="D47" s="11" t="s">
        <v>53</v>
      </c>
      <c r="E47" s="8"/>
      <c r="F47" s="2"/>
      <c r="G47" s="2"/>
      <c r="H47" s="2"/>
      <c r="I47" s="2"/>
      <c r="J47" s="2"/>
      <c r="K47" s="2"/>
      <c r="L47" s="2"/>
    </row>
    <row r="48" spans="1:12" ht="15.75" customHeight="1">
      <c r="A48" s="40"/>
      <c r="B48" s="41"/>
      <c r="C48" s="35"/>
      <c r="D48" s="11" t="s">
        <v>54</v>
      </c>
      <c r="E48" s="8"/>
      <c r="F48" s="2"/>
      <c r="G48" s="2"/>
      <c r="H48" s="2"/>
      <c r="I48" s="2"/>
      <c r="J48" s="2"/>
      <c r="K48" s="2"/>
      <c r="L48" s="2"/>
    </row>
    <row r="49" spans="1:12" ht="15" customHeight="1">
      <c r="A49" s="40"/>
      <c r="B49" s="41"/>
      <c r="C49" s="35"/>
      <c r="D49" s="11" t="s">
        <v>60</v>
      </c>
      <c r="E49" s="8"/>
      <c r="F49" s="2"/>
      <c r="G49" s="2"/>
      <c r="H49" s="2"/>
      <c r="I49" s="8"/>
      <c r="J49" s="8"/>
      <c r="K49" s="8"/>
      <c r="L49" s="8"/>
    </row>
    <row r="50" spans="1:12" ht="17.25" customHeight="1">
      <c r="A50" s="39">
        <v>6</v>
      </c>
      <c r="B50" s="37" t="s">
        <v>81</v>
      </c>
      <c r="C50" s="35" t="s">
        <v>51</v>
      </c>
      <c r="D50" s="11" t="s">
        <v>47</v>
      </c>
      <c r="E50" s="8"/>
      <c r="F50" s="2"/>
      <c r="G50" s="2"/>
      <c r="H50" s="2">
        <f>+H53</f>
        <v>0</v>
      </c>
      <c r="I50" s="2"/>
      <c r="J50" s="2"/>
      <c r="K50" s="2"/>
      <c r="L50" s="2"/>
    </row>
    <row r="51" spans="1:12" ht="17.25" customHeight="1">
      <c r="A51" s="40"/>
      <c r="B51" s="37"/>
      <c r="C51" s="35"/>
      <c r="D51" s="11" t="s">
        <v>52</v>
      </c>
      <c r="E51" s="8"/>
      <c r="F51" s="2"/>
      <c r="G51" s="2"/>
      <c r="H51" s="2"/>
      <c r="I51" s="2"/>
      <c r="J51" s="2"/>
      <c r="K51" s="2"/>
      <c r="L51" s="2"/>
    </row>
    <row r="52" spans="1:12" ht="17.25" customHeight="1">
      <c r="A52" s="40"/>
      <c r="B52" s="37"/>
      <c r="C52" s="35"/>
      <c r="D52" s="11" t="s">
        <v>53</v>
      </c>
      <c r="E52" s="8"/>
      <c r="F52" s="2"/>
      <c r="G52" s="2"/>
      <c r="H52" s="2"/>
      <c r="I52" s="2"/>
      <c r="J52" s="2"/>
      <c r="K52" s="2"/>
      <c r="L52" s="2"/>
    </row>
    <row r="53" spans="1:12" ht="17.25" customHeight="1">
      <c r="A53" s="40"/>
      <c r="B53" s="37"/>
      <c r="C53" s="35"/>
      <c r="D53" s="11" t="s">
        <v>54</v>
      </c>
      <c r="E53" s="8"/>
      <c r="F53" s="2"/>
      <c r="G53" s="2"/>
      <c r="H53" s="2"/>
      <c r="I53" s="2"/>
      <c r="J53" s="2"/>
      <c r="K53" s="2"/>
      <c r="L53" s="2"/>
    </row>
    <row r="54" spans="1:12" ht="48" customHeight="1">
      <c r="A54" s="42"/>
      <c r="B54" s="37"/>
      <c r="C54" s="35"/>
      <c r="D54" s="11" t="s">
        <v>60</v>
      </c>
      <c r="E54" s="8"/>
      <c r="F54" s="2"/>
      <c r="G54" s="2"/>
      <c r="H54" s="2"/>
      <c r="I54" s="8"/>
      <c r="J54" s="8"/>
      <c r="K54" s="8"/>
      <c r="L54" s="8"/>
    </row>
    <row r="55" spans="1:12" ht="15">
      <c r="A55" s="36">
        <v>7</v>
      </c>
      <c r="B55" s="26" t="s">
        <v>56</v>
      </c>
      <c r="C55" s="35" t="s">
        <v>51</v>
      </c>
      <c r="D55" s="11" t="s">
        <v>47</v>
      </c>
      <c r="E55" s="8"/>
      <c r="F55" s="2">
        <f aca="true" t="shared" si="7" ref="F55:L55">+F57+F58</f>
        <v>41462.9</v>
      </c>
      <c r="G55" s="2">
        <f t="shared" si="7"/>
        <v>56021.299999999996</v>
      </c>
      <c r="H55" s="2">
        <f t="shared" si="7"/>
        <v>50795.1</v>
      </c>
      <c r="I55" s="2">
        <f t="shared" si="7"/>
        <v>76971.7</v>
      </c>
      <c r="J55" s="2">
        <f t="shared" si="7"/>
        <v>66457.2</v>
      </c>
      <c r="K55" s="2">
        <f t="shared" si="7"/>
        <v>66811.5</v>
      </c>
      <c r="L55" s="2">
        <f t="shared" si="7"/>
        <v>67948.7</v>
      </c>
    </row>
    <row r="56" spans="1:12" ht="15">
      <c r="A56" s="36"/>
      <c r="B56" s="26"/>
      <c r="C56" s="35"/>
      <c r="D56" s="11" t="s">
        <v>52</v>
      </c>
      <c r="E56" s="8"/>
      <c r="F56" s="2"/>
      <c r="G56" s="2"/>
      <c r="H56" s="2"/>
      <c r="I56" s="2"/>
      <c r="J56" s="2"/>
      <c r="K56" s="2"/>
      <c r="L56" s="2"/>
    </row>
    <row r="57" spans="1:12" ht="15">
      <c r="A57" s="36"/>
      <c r="B57" s="26"/>
      <c r="C57" s="35"/>
      <c r="D57" s="11" t="s">
        <v>53</v>
      </c>
      <c r="E57" s="8"/>
      <c r="F57" s="2">
        <f>+F67+F77+F72</f>
        <v>1705.9</v>
      </c>
      <c r="G57" s="2">
        <f>+G67+G77+G72</f>
        <v>554.1</v>
      </c>
      <c r="H57" s="2">
        <f>+H67+H77+H72</f>
        <v>0</v>
      </c>
      <c r="I57" s="2"/>
      <c r="J57" s="2"/>
      <c r="K57" s="2"/>
      <c r="L57" s="2"/>
    </row>
    <row r="58" spans="1:12" ht="15">
      <c r="A58" s="36"/>
      <c r="B58" s="26"/>
      <c r="C58" s="35"/>
      <c r="D58" s="11" t="s">
        <v>54</v>
      </c>
      <c r="E58" s="8"/>
      <c r="F58" s="2">
        <f>+F63+F73</f>
        <v>39757</v>
      </c>
      <c r="G58" s="2">
        <f>+G63+G78+G73</f>
        <v>55467.2</v>
      </c>
      <c r="H58" s="14">
        <f>+H63+H78+H73</f>
        <v>50795.1</v>
      </c>
      <c r="I58" s="2">
        <f>+I63+I78</f>
        <v>76971.7</v>
      </c>
      <c r="J58" s="2">
        <f>+J63+J78</f>
        <v>66457.2</v>
      </c>
      <c r="K58" s="2">
        <f>+K63+K78</f>
        <v>66811.5</v>
      </c>
      <c r="L58" s="2">
        <f>+L63+L78</f>
        <v>67948.7</v>
      </c>
    </row>
    <row r="59" spans="1:12" ht="15">
      <c r="A59" s="36"/>
      <c r="B59" s="26"/>
      <c r="C59" s="35"/>
      <c r="D59" s="11" t="s">
        <v>60</v>
      </c>
      <c r="E59" s="8"/>
      <c r="F59" s="2"/>
      <c r="G59" s="2"/>
      <c r="H59" s="2"/>
      <c r="I59" s="8"/>
      <c r="J59" s="8"/>
      <c r="K59" s="8"/>
      <c r="L59" s="8"/>
    </row>
    <row r="60" spans="1:12" ht="21.75" customHeight="1">
      <c r="A60" s="39">
        <v>8</v>
      </c>
      <c r="B60" s="26" t="s">
        <v>87</v>
      </c>
      <c r="C60" s="35" t="s">
        <v>51</v>
      </c>
      <c r="D60" s="11" t="s">
        <v>47</v>
      </c>
      <c r="E60" s="8"/>
      <c r="F60" s="13">
        <f>+F61+F62+F63+F64</f>
        <v>39647</v>
      </c>
      <c r="G60" s="13">
        <f aca="true" t="shared" si="8" ref="G60:L60">+G61+G62+G63+G64</f>
        <v>55071.2</v>
      </c>
      <c r="H60" s="13">
        <f t="shared" si="8"/>
        <v>50675.1</v>
      </c>
      <c r="I60" s="2">
        <f t="shared" si="8"/>
        <v>76851.7</v>
      </c>
      <c r="J60" s="2">
        <f t="shared" si="8"/>
        <v>66337.2</v>
      </c>
      <c r="K60" s="2">
        <f t="shared" si="8"/>
        <v>66811.5</v>
      </c>
      <c r="L60" s="2">
        <f t="shared" si="8"/>
        <v>67948.7</v>
      </c>
    </row>
    <row r="61" spans="1:12" ht="25.5" customHeight="1">
      <c r="A61" s="40"/>
      <c r="B61" s="26"/>
      <c r="C61" s="35"/>
      <c r="D61" s="11" t="s">
        <v>52</v>
      </c>
      <c r="E61" s="8"/>
      <c r="F61" s="2"/>
      <c r="G61" s="2"/>
      <c r="H61" s="2"/>
      <c r="I61" s="2"/>
      <c r="J61" s="2"/>
      <c r="K61" s="2"/>
      <c r="L61" s="2"/>
    </row>
    <row r="62" spans="1:12" ht="23.25" customHeight="1">
      <c r="A62" s="40"/>
      <c r="B62" s="26"/>
      <c r="C62" s="35"/>
      <c r="D62" s="11" t="s">
        <v>53</v>
      </c>
      <c r="E62" s="8"/>
      <c r="F62" s="2"/>
      <c r="G62" s="2"/>
      <c r="H62" s="2"/>
      <c r="I62" s="2"/>
      <c r="J62" s="2"/>
      <c r="K62" s="2"/>
      <c r="L62" s="2"/>
    </row>
    <row r="63" spans="1:12" ht="23.25" customHeight="1">
      <c r="A63" s="40"/>
      <c r="B63" s="26"/>
      <c r="C63" s="35"/>
      <c r="D63" s="11" t="s">
        <v>54</v>
      </c>
      <c r="E63" s="8"/>
      <c r="F63" s="13">
        <f>43647-4000</f>
        <v>39647</v>
      </c>
      <c r="G63" s="13">
        <f>56071.2-1000</f>
        <v>55071.2</v>
      </c>
      <c r="H63" s="13">
        <v>50675.1</v>
      </c>
      <c r="I63" s="13">
        <f>69260.9+7590.8</f>
        <v>76851.7</v>
      </c>
      <c r="J63" s="13">
        <f>58746.4+7590.8</f>
        <v>66337.2</v>
      </c>
      <c r="K63" s="13">
        <f>59220.7+7590.8</f>
        <v>66811.5</v>
      </c>
      <c r="L63" s="2">
        <v>67948.7</v>
      </c>
    </row>
    <row r="64" spans="1:12" ht="16.5" customHeight="1">
      <c r="A64" s="40"/>
      <c r="B64" s="26"/>
      <c r="C64" s="35"/>
      <c r="D64" s="11" t="s">
        <v>60</v>
      </c>
      <c r="E64" s="8"/>
      <c r="F64" s="2"/>
      <c r="G64" s="2"/>
      <c r="H64" s="2"/>
      <c r="I64" s="8"/>
      <c r="J64" s="8"/>
      <c r="K64" s="8"/>
      <c r="L64" s="8"/>
    </row>
    <row r="65" spans="1:12" ht="19.5" customHeight="1">
      <c r="A65" s="39">
        <v>9</v>
      </c>
      <c r="B65" s="26" t="s">
        <v>88</v>
      </c>
      <c r="C65" s="35" t="s">
        <v>51</v>
      </c>
      <c r="D65" s="11" t="s">
        <v>47</v>
      </c>
      <c r="E65" s="8"/>
      <c r="F65" s="2"/>
      <c r="G65" s="2"/>
      <c r="H65" s="2"/>
      <c r="I65" s="2"/>
      <c r="J65" s="2"/>
      <c r="K65" s="2"/>
      <c r="L65" s="2"/>
    </row>
    <row r="66" spans="1:12" ht="19.5" customHeight="1">
      <c r="A66" s="40"/>
      <c r="B66" s="26"/>
      <c r="C66" s="35"/>
      <c r="D66" s="11" t="s">
        <v>52</v>
      </c>
      <c r="E66" s="8"/>
      <c r="F66" s="2"/>
      <c r="G66" s="2"/>
      <c r="H66" s="2"/>
      <c r="I66" s="2"/>
      <c r="J66" s="2"/>
      <c r="K66" s="2"/>
      <c r="L66" s="2"/>
    </row>
    <row r="67" spans="1:12" ht="25.5" customHeight="1">
      <c r="A67" s="40"/>
      <c r="B67" s="26"/>
      <c r="C67" s="35"/>
      <c r="D67" s="11" t="s">
        <v>53</v>
      </c>
      <c r="E67" s="8"/>
      <c r="F67" s="2"/>
      <c r="G67" s="2"/>
      <c r="H67" s="2"/>
      <c r="I67" s="2"/>
      <c r="J67" s="2"/>
      <c r="K67" s="2"/>
      <c r="L67" s="2"/>
    </row>
    <row r="68" spans="1:12" ht="25.5" customHeight="1">
      <c r="A68" s="40"/>
      <c r="B68" s="26"/>
      <c r="C68" s="35"/>
      <c r="D68" s="11" t="s">
        <v>54</v>
      </c>
      <c r="E68" s="8"/>
      <c r="F68" s="2"/>
      <c r="G68" s="2"/>
      <c r="H68" s="2"/>
      <c r="I68" s="2"/>
      <c r="J68" s="2"/>
      <c r="K68" s="2"/>
      <c r="L68" s="2"/>
    </row>
    <row r="69" spans="1:12" ht="14.25" customHeight="1">
      <c r="A69" s="40"/>
      <c r="B69" s="26"/>
      <c r="C69" s="35"/>
      <c r="D69" s="11" t="s">
        <v>60</v>
      </c>
      <c r="E69" s="8"/>
      <c r="F69" s="2"/>
      <c r="G69" s="2"/>
      <c r="H69" s="2"/>
      <c r="I69" s="2"/>
      <c r="J69" s="2"/>
      <c r="K69" s="2"/>
      <c r="L69" s="2"/>
    </row>
    <row r="70" spans="1:12" ht="15" customHeight="1">
      <c r="A70" s="39">
        <v>10</v>
      </c>
      <c r="B70" s="26" t="s">
        <v>89</v>
      </c>
      <c r="C70" s="35" t="s">
        <v>51</v>
      </c>
      <c r="D70" s="11" t="s">
        <v>47</v>
      </c>
      <c r="E70" s="8"/>
      <c r="F70" s="2">
        <f>+F71+F72+F73</f>
        <v>1815.9</v>
      </c>
      <c r="G70" s="2">
        <f>+G71+G72+G73</f>
        <v>590.1</v>
      </c>
      <c r="H70" s="2">
        <f>+H71+H72+H73</f>
        <v>0</v>
      </c>
      <c r="I70" s="2"/>
      <c r="J70" s="2"/>
      <c r="K70" s="2"/>
      <c r="L70" s="2"/>
    </row>
    <row r="71" spans="1:12" ht="15.75" customHeight="1">
      <c r="A71" s="40"/>
      <c r="B71" s="26"/>
      <c r="C71" s="35"/>
      <c r="D71" s="11" t="s">
        <v>52</v>
      </c>
      <c r="E71" s="8"/>
      <c r="F71" s="13"/>
      <c r="G71" s="13"/>
      <c r="H71" s="2"/>
      <c r="I71" s="2"/>
      <c r="J71" s="2"/>
      <c r="K71" s="2"/>
      <c r="L71" s="2"/>
    </row>
    <row r="72" spans="1:12" ht="25.5" customHeight="1">
      <c r="A72" s="40"/>
      <c r="B72" s="26"/>
      <c r="C72" s="35"/>
      <c r="D72" s="11" t="s">
        <v>53</v>
      </c>
      <c r="E72" s="8"/>
      <c r="F72" s="13">
        <v>1705.9</v>
      </c>
      <c r="G72" s="13">
        <v>554.1</v>
      </c>
      <c r="H72" s="13"/>
      <c r="I72" s="2"/>
      <c r="J72" s="2"/>
      <c r="K72" s="2"/>
      <c r="L72" s="2"/>
    </row>
    <row r="73" spans="1:12" ht="18" customHeight="1">
      <c r="A73" s="40"/>
      <c r="B73" s="26"/>
      <c r="C73" s="35"/>
      <c r="D73" s="11" t="s">
        <v>54</v>
      </c>
      <c r="E73" s="8"/>
      <c r="F73" s="13">
        <v>110</v>
      </c>
      <c r="G73" s="13">
        <v>36</v>
      </c>
      <c r="H73" s="13"/>
      <c r="I73" s="2"/>
      <c r="J73" s="2"/>
      <c r="K73" s="2"/>
      <c r="L73" s="2"/>
    </row>
    <row r="74" spans="1:12" ht="39" customHeight="1">
      <c r="A74" s="40"/>
      <c r="B74" s="26"/>
      <c r="C74" s="35"/>
      <c r="D74" s="11" t="s">
        <v>60</v>
      </c>
      <c r="E74" s="8"/>
      <c r="F74" s="2"/>
      <c r="G74" s="2"/>
      <c r="H74" s="2"/>
      <c r="I74" s="2"/>
      <c r="J74" s="2"/>
      <c r="K74" s="2"/>
      <c r="L74" s="2"/>
    </row>
    <row r="75" spans="1:12" ht="14.25" customHeight="1">
      <c r="A75" s="39">
        <v>11</v>
      </c>
      <c r="B75" s="37" t="s">
        <v>90</v>
      </c>
      <c r="C75" s="35" t="s">
        <v>51</v>
      </c>
      <c r="D75" s="11" t="s">
        <v>47</v>
      </c>
      <c r="E75" s="8"/>
      <c r="F75" s="2"/>
      <c r="G75" s="13">
        <f>+G76+G77+G78+G79</f>
        <v>360</v>
      </c>
      <c r="H75" s="13">
        <f>+H76+H77+H78+H79</f>
        <v>120</v>
      </c>
      <c r="I75" s="13">
        <v>120</v>
      </c>
      <c r="J75" s="13">
        <v>120</v>
      </c>
      <c r="K75" s="2"/>
      <c r="L75" s="2"/>
    </row>
    <row r="76" spans="1:12" ht="18.75" customHeight="1">
      <c r="A76" s="40"/>
      <c r="B76" s="37"/>
      <c r="C76" s="35"/>
      <c r="D76" s="11" t="s">
        <v>52</v>
      </c>
      <c r="E76" s="8"/>
      <c r="F76" s="2"/>
      <c r="G76" s="2"/>
      <c r="H76" s="2"/>
      <c r="I76" s="2"/>
      <c r="J76" s="2"/>
      <c r="K76" s="2"/>
      <c r="L76" s="2"/>
    </row>
    <row r="77" spans="1:12" ht="34.5" customHeight="1">
      <c r="A77" s="40"/>
      <c r="B77" s="37"/>
      <c r="C77" s="35"/>
      <c r="D77" s="11" t="s">
        <v>53</v>
      </c>
      <c r="E77" s="8"/>
      <c r="F77" s="2"/>
      <c r="G77" s="2"/>
      <c r="H77" s="2"/>
      <c r="I77" s="2"/>
      <c r="J77" s="2"/>
      <c r="K77" s="2"/>
      <c r="L77" s="2"/>
    </row>
    <row r="78" spans="1:12" ht="34.5" customHeight="1">
      <c r="A78" s="40"/>
      <c r="B78" s="37"/>
      <c r="C78" s="35"/>
      <c r="D78" s="11" t="s">
        <v>54</v>
      </c>
      <c r="E78" s="8"/>
      <c r="F78" s="2"/>
      <c r="G78" s="13">
        <v>360</v>
      </c>
      <c r="H78" s="13">
        <v>120</v>
      </c>
      <c r="I78" s="13">
        <v>120</v>
      </c>
      <c r="J78" s="13">
        <v>120</v>
      </c>
      <c r="K78" s="2"/>
      <c r="L78" s="2"/>
    </row>
    <row r="79" spans="1:12" ht="34.5" customHeight="1">
      <c r="A79" s="42"/>
      <c r="B79" s="37"/>
      <c r="C79" s="35"/>
      <c r="D79" s="11" t="s">
        <v>60</v>
      </c>
      <c r="E79" s="8"/>
      <c r="F79" s="2"/>
      <c r="G79" s="2"/>
      <c r="H79" s="2"/>
      <c r="I79" s="8"/>
      <c r="J79" s="8"/>
      <c r="K79" s="8"/>
      <c r="L79" s="8"/>
    </row>
    <row r="80" spans="1:12" ht="15">
      <c r="A80" s="36">
        <v>12</v>
      </c>
      <c r="B80" s="26" t="s">
        <v>57</v>
      </c>
      <c r="C80" s="35" t="s">
        <v>51</v>
      </c>
      <c r="D80" s="11" t="s">
        <v>47</v>
      </c>
      <c r="E80" s="8"/>
      <c r="F80" s="2">
        <f>+F82+F83</f>
        <v>23012.7</v>
      </c>
      <c r="G80" s="2">
        <f>+G82+G83</f>
        <v>25930.5</v>
      </c>
      <c r="H80" s="2">
        <f>+H82+H83</f>
        <v>27479.8</v>
      </c>
      <c r="I80" s="2">
        <f>+I90</f>
        <v>28498.6</v>
      </c>
      <c r="J80" s="2">
        <f>+J81+J82+J83+J84</f>
        <v>29692.8</v>
      </c>
      <c r="K80" s="2">
        <f>+K81+K82+K83+K84</f>
        <v>30914.8</v>
      </c>
      <c r="L80" s="2">
        <f>+L81+L82+L83+L84</f>
        <v>30914.8</v>
      </c>
    </row>
    <row r="81" spans="1:12" ht="15">
      <c r="A81" s="36"/>
      <c r="B81" s="26"/>
      <c r="C81" s="35"/>
      <c r="D81" s="11" t="s">
        <v>52</v>
      </c>
      <c r="E81" s="8"/>
      <c r="F81" s="2"/>
      <c r="G81" s="2"/>
      <c r="H81" s="2"/>
      <c r="I81" s="2"/>
      <c r="J81" s="2"/>
      <c r="K81" s="2"/>
      <c r="L81" s="2"/>
    </row>
    <row r="82" spans="1:12" ht="15">
      <c r="A82" s="36"/>
      <c r="B82" s="26"/>
      <c r="C82" s="35"/>
      <c r="D82" s="11" t="s">
        <v>53</v>
      </c>
      <c r="E82" s="8"/>
      <c r="F82" s="2">
        <f aca="true" t="shared" si="9" ref="F82:L82">+F87+F97</f>
        <v>0</v>
      </c>
      <c r="G82" s="2">
        <f>+G87+G97</f>
        <v>0</v>
      </c>
      <c r="H82" s="2">
        <f>+H87+H97</f>
        <v>0</v>
      </c>
      <c r="I82" s="2">
        <f t="shared" si="9"/>
        <v>0</v>
      </c>
      <c r="J82" s="2">
        <f t="shared" si="9"/>
        <v>0</v>
      </c>
      <c r="K82" s="2">
        <f t="shared" si="9"/>
        <v>0</v>
      </c>
      <c r="L82" s="2">
        <f t="shared" si="9"/>
        <v>0</v>
      </c>
    </row>
    <row r="83" spans="1:12" ht="15">
      <c r="A83" s="36"/>
      <c r="B83" s="26"/>
      <c r="C83" s="35"/>
      <c r="D83" s="11" t="s">
        <v>54</v>
      </c>
      <c r="E83" s="8"/>
      <c r="F83" s="2">
        <f>+F88+F93+F103</f>
        <v>23012.7</v>
      </c>
      <c r="G83" s="2">
        <f>+G88+G93+G103</f>
        <v>25930.5</v>
      </c>
      <c r="H83" s="2">
        <f>+H88+H93+H103</f>
        <v>27479.8</v>
      </c>
      <c r="I83" s="2">
        <f>+I88+I93</f>
        <v>28498.6</v>
      </c>
      <c r="J83" s="2">
        <f>+J88+J93</f>
        <v>29692.8</v>
      </c>
      <c r="K83" s="2">
        <f>+K88+K93</f>
        <v>30914.8</v>
      </c>
      <c r="L83" s="2">
        <f>+L88+L93</f>
        <v>30914.8</v>
      </c>
    </row>
    <row r="84" spans="1:12" ht="15">
      <c r="A84" s="36"/>
      <c r="B84" s="26"/>
      <c r="C84" s="35"/>
      <c r="D84" s="11" t="s">
        <v>60</v>
      </c>
      <c r="E84" s="8"/>
      <c r="F84" s="2"/>
      <c r="G84" s="2"/>
      <c r="H84" s="2"/>
      <c r="I84" s="8"/>
      <c r="J84" s="8"/>
      <c r="K84" s="8"/>
      <c r="L84" s="8"/>
    </row>
    <row r="85" spans="1:12" ht="15">
      <c r="A85" s="36">
        <v>13</v>
      </c>
      <c r="B85" s="35" t="s">
        <v>91</v>
      </c>
      <c r="C85" s="35" t="s">
        <v>51</v>
      </c>
      <c r="D85" s="11" t="s">
        <v>47</v>
      </c>
      <c r="E85" s="8"/>
      <c r="F85" s="2">
        <f>+F87+F88</f>
        <v>0</v>
      </c>
      <c r="G85" s="2">
        <f>+G87+G88</f>
        <v>0</v>
      </c>
      <c r="H85" s="2"/>
      <c r="I85" s="2"/>
      <c r="J85" s="2">
        <f>+J87+J88</f>
        <v>0</v>
      </c>
      <c r="K85" s="2">
        <f>+K87+K88</f>
        <v>0</v>
      </c>
      <c r="L85" s="2">
        <f>+L87+L88</f>
        <v>0</v>
      </c>
    </row>
    <row r="86" spans="1:12" ht="15">
      <c r="A86" s="36"/>
      <c r="B86" s="35"/>
      <c r="C86" s="35"/>
      <c r="D86" s="11" t="s">
        <v>52</v>
      </c>
      <c r="E86" s="8"/>
      <c r="F86" s="2"/>
      <c r="G86" s="2"/>
      <c r="H86" s="2"/>
      <c r="I86" s="2"/>
      <c r="J86" s="2"/>
      <c r="K86" s="2"/>
      <c r="L86" s="2"/>
    </row>
    <row r="87" spans="1:12" ht="15">
      <c r="A87" s="36"/>
      <c r="B87" s="35"/>
      <c r="C87" s="35"/>
      <c r="D87" s="11" t="s">
        <v>53</v>
      </c>
      <c r="E87" s="8"/>
      <c r="F87" s="2"/>
      <c r="G87" s="2"/>
      <c r="H87" s="2"/>
      <c r="I87" s="2"/>
      <c r="J87" s="2"/>
      <c r="K87" s="2"/>
      <c r="L87" s="2"/>
    </row>
    <row r="88" spans="1:12" ht="15">
      <c r="A88" s="36"/>
      <c r="B88" s="35"/>
      <c r="C88" s="35"/>
      <c r="D88" s="11" t="s">
        <v>54</v>
      </c>
      <c r="E88" s="8"/>
      <c r="F88" s="2"/>
      <c r="G88" s="2"/>
      <c r="H88" s="2"/>
      <c r="I88" s="2"/>
      <c r="J88" s="2"/>
      <c r="K88" s="2"/>
      <c r="L88" s="2"/>
    </row>
    <row r="89" spans="1:12" ht="30" customHeight="1">
      <c r="A89" s="36"/>
      <c r="B89" s="35"/>
      <c r="C89" s="35"/>
      <c r="D89" s="11" t="s">
        <v>60</v>
      </c>
      <c r="E89" s="8"/>
      <c r="F89" s="2"/>
      <c r="G89" s="2"/>
      <c r="H89" s="2"/>
      <c r="I89" s="8"/>
      <c r="J89" s="8"/>
      <c r="K89" s="8"/>
      <c r="L89" s="8"/>
    </row>
    <row r="90" spans="1:12" ht="15">
      <c r="A90" s="36">
        <v>14</v>
      </c>
      <c r="B90" s="26" t="s">
        <v>92</v>
      </c>
      <c r="C90" s="35" t="s">
        <v>51</v>
      </c>
      <c r="D90" s="11" t="s">
        <v>47</v>
      </c>
      <c r="E90" s="8"/>
      <c r="F90" s="13">
        <f aca="true" t="shared" si="10" ref="F90:L90">+F93</f>
        <v>12608.6</v>
      </c>
      <c r="G90" s="13">
        <f t="shared" si="10"/>
        <v>7253.1</v>
      </c>
      <c r="H90" s="13">
        <f t="shared" si="10"/>
        <v>9697.2</v>
      </c>
      <c r="I90" s="2">
        <f t="shared" si="10"/>
        <v>28498.6</v>
      </c>
      <c r="J90" s="2">
        <f t="shared" si="10"/>
        <v>29692.8</v>
      </c>
      <c r="K90" s="2">
        <f t="shared" si="10"/>
        <v>30914.8</v>
      </c>
      <c r="L90" s="2">
        <f t="shared" si="10"/>
        <v>30914.8</v>
      </c>
    </row>
    <row r="91" spans="1:12" ht="15">
      <c r="A91" s="36"/>
      <c r="B91" s="26"/>
      <c r="C91" s="35"/>
      <c r="D91" s="11" t="s">
        <v>52</v>
      </c>
      <c r="E91" s="8"/>
      <c r="F91" s="2"/>
      <c r="G91" s="2"/>
      <c r="H91" s="2"/>
      <c r="I91" s="2"/>
      <c r="J91" s="2"/>
      <c r="K91" s="2"/>
      <c r="L91" s="2"/>
    </row>
    <row r="92" spans="1:12" ht="15">
      <c r="A92" s="36"/>
      <c r="B92" s="26"/>
      <c r="C92" s="35"/>
      <c r="D92" s="11" t="s">
        <v>53</v>
      </c>
      <c r="E92" s="8"/>
      <c r="F92" s="2"/>
      <c r="G92" s="2"/>
      <c r="H92" s="2"/>
      <c r="I92" s="13"/>
      <c r="J92" s="13"/>
      <c r="K92" s="13"/>
      <c r="L92" s="13"/>
    </row>
    <row r="93" spans="1:12" ht="15">
      <c r="A93" s="36"/>
      <c r="B93" s="26"/>
      <c r="C93" s="35"/>
      <c r="D93" s="11" t="s">
        <v>54</v>
      </c>
      <c r="E93" s="8"/>
      <c r="F93" s="13">
        <v>12608.6</v>
      </c>
      <c r="G93" s="13">
        <v>7253.1</v>
      </c>
      <c r="H93" s="13">
        <v>9697.2</v>
      </c>
      <c r="I93" s="13">
        <v>28498.6</v>
      </c>
      <c r="J93" s="13">
        <v>29692.8</v>
      </c>
      <c r="K93" s="13">
        <v>30914.8</v>
      </c>
      <c r="L93" s="13">
        <v>30914.8</v>
      </c>
    </row>
    <row r="94" spans="1:12" ht="15">
      <c r="A94" s="36"/>
      <c r="B94" s="26"/>
      <c r="C94" s="35"/>
      <c r="D94" s="11" t="s">
        <v>60</v>
      </c>
      <c r="E94" s="8"/>
      <c r="F94" s="2"/>
      <c r="G94" s="2"/>
      <c r="H94" s="2"/>
      <c r="I94" s="8"/>
      <c r="J94" s="8"/>
      <c r="K94" s="8"/>
      <c r="L94" s="8"/>
    </row>
    <row r="95" spans="1:12" ht="30" customHeight="1">
      <c r="A95" s="39">
        <v>15</v>
      </c>
      <c r="B95" s="26" t="s">
        <v>93</v>
      </c>
      <c r="C95" s="35" t="s">
        <v>51</v>
      </c>
      <c r="D95" s="11" t="s">
        <v>47</v>
      </c>
      <c r="E95" s="8"/>
      <c r="F95" s="2">
        <f>+F97</f>
        <v>0</v>
      </c>
      <c r="G95" s="2">
        <f>+G97</f>
        <v>0</v>
      </c>
      <c r="H95" s="2"/>
      <c r="I95" s="2"/>
      <c r="J95" s="2"/>
      <c r="K95" s="2"/>
      <c r="L95" s="2"/>
    </row>
    <row r="96" spans="1:12" ht="21.75" customHeight="1">
      <c r="A96" s="40"/>
      <c r="B96" s="26"/>
      <c r="C96" s="35"/>
      <c r="D96" s="11" t="s">
        <v>52</v>
      </c>
      <c r="E96" s="8"/>
      <c r="F96" s="2"/>
      <c r="G96" s="2"/>
      <c r="H96" s="2"/>
      <c r="I96" s="2"/>
      <c r="J96" s="2"/>
      <c r="K96" s="2"/>
      <c r="L96" s="2"/>
    </row>
    <row r="97" spans="1:12" ht="19.5" customHeight="1">
      <c r="A97" s="40"/>
      <c r="B97" s="26"/>
      <c r="C97" s="35"/>
      <c r="D97" s="11" t="s">
        <v>53</v>
      </c>
      <c r="E97" s="8"/>
      <c r="F97" s="2"/>
      <c r="G97" s="2"/>
      <c r="H97" s="2"/>
      <c r="I97" s="2"/>
      <c r="J97" s="2"/>
      <c r="K97" s="2"/>
      <c r="L97" s="2"/>
    </row>
    <row r="98" spans="1:12" ht="19.5" customHeight="1">
      <c r="A98" s="40"/>
      <c r="B98" s="26"/>
      <c r="C98" s="35"/>
      <c r="D98" s="11" t="s">
        <v>54</v>
      </c>
      <c r="E98" s="8"/>
      <c r="F98" s="2"/>
      <c r="G98" s="2"/>
      <c r="H98" s="2"/>
      <c r="I98" s="2"/>
      <c r="J98" s="2"/>
      <c r="K98" s="2"/>
      <c r="L98" s="2"/>
    </row>
    <row r="99" spans="1:12" ht="19.5" customHeight="1">
      <c r="A99" s="40"/>
      <c r="B99" s="26"/>
      <c r="C99" s="35"/>
      <c r="D99" s="11" t="s">
        <v>60</v>
      </c>
      <c r="E99" s="8"/>
      <c r="F99" s="2"/>
      <c r="G99" s="2"/>
      <c r="H99" s="2"/>
      <c r="I99" s="2"/>
      <c r="J99" s="2"/>
      <c r="K99" s="2"/>
      <c r="L99" s="2"/>
    </row>
    <row r="100" spans="1:12" ht="30" customHeight="1">
      <c r="A100" s="39">
        <v>16</v>
      </c>
      <c r="B100" s="26" t="s">
        <v>94</v>
      </c>
      <c r="C100" s="35" t="s">
        <v>51</v>
      </c>
      <c r="D100" s="11" t="s">
        <v>47</v>
      </c>
      <c r="E100" s="8"/>
      <c r="F100" s="13">
        <f>+F102+F103</f>
        <v>10404.1</v>
      </c>
      <c r="G100" s="13">
        <f>+G102+G103</f>
        <v>18677.4</v>
      </c>
      <c r="H100" s="13">
        <f>+H102+H103</f>
        <v>17782.6</v>
      </c>
      <c r="I100" s="2"/>
      <c r="J100" s="2"/>
      <c r="K100" s="2"/>
      <c r="L100" s="2"/>
    </row>
    <row r="101" spans="1:12" ht="21.75" customHeight="1">
      <c r="A101" s="40"/>
      <c r="B101" s="26"/>
      <c r="C101" s="35"/>
      <c r="D101" s="11" t="s">
        <v>52</v>
      </c>
      <c r="E101" s="8"/>
      <c r="F101" s="2"/>
      <c r="G101" s="2"/>
      <c r="H101" s="2"/>
      <c r="I101" s="2"/>
      <c r="J101" s="2"/>
      <c r="K101" s="2"/>
      <c r="L101" s="2"/>
    </row>
    <row r="102" spans="1:12" ht="45" customHeight="1">
      <c r="A102" s="40"/>
      <c r="B102" s="26"/>
      <c r="C102" s="35"/>
      <c r="D102" s="11" t="s">
        <v>53</v>
      </c>
      <c r="E102" s="8"/>
      <c r="F102" s="2"/>
      <c r="G102" s="2"/>
      <c r="H102" s="2"/>
      <c r="I102" s="2"/>
      <c r="J102" s="2"/>
      <c r="K102" s="2"/>
      <c r="L102" s="2"/>
    </row>
    <row r="103" spans="1:12" ht="36" customHeight="1">
      <c r="A103" s="40"/>
      <c r="B103" s="26"/>
      <c r="C103" s="35"/>
      <c r="D103" s="11" t="s">
        <v>54</v>
      </c>
      <c r="E103" s="8"/>
      <c r="F103" s="13">
        <v>10404.1</v>
      </c>
      <c r="G103" s="13">
        <v>18677.4</v>
      </c>
      <c r="H103" s="13">
        <v>17782.6</v>
      </c>
      <c r="I103" s="2"/>
      <c r="J103" s="2"/>
      <c r="K103" s="2"/>
      <c r="L103" s="2"/>
    </row>
    <row r="104" spans="1:12" ht="39" customHeight="1">
      <c r="A104" s="40"/>
      <c r="B104" s="26"/>
      <c r="C104" s="35"/>
      <c r="D104" s="11" t="s">
        <v>60</v>
      </c>
      <c r="E104" s="8"/>
      <c r="F104" s="2"/>
      <c r="G104" s="2"/>
      <c r="H104" s="2"/>
      <c r="I104" s="2"/>
      <c r="J104" s="2"/>
      <c r="K104" s="2"/>
      <c r="L104" s="2"/>
    </row>
    <row r="105" spans="1:12" ht="15">
      <c r="A105" s="36">
        <v>17</v>
      </c>
      <c r="B105" s="26" t="s">
        <v>58</v>
      </c>
      <c r="C105" s="35" t="s">
        <v>51</v>
      </c>
      <c r="D105" s="11" t="s">
        <v>47</v>
      </c>
      <c r="E105" s="8"/>
      <c r="F105" s="2">
        <f>+F110+F115+F119+F125</f>
        <v>333556.3</v>
      </c>
      <c r="G105" s="2">
        <f>+G110+G115+G119+G125</f>
        <v>333500.2</v>
      </c>
      <c r="H105" s="2">
        <f>+H110+H115+H119+H125</f>
        <v>333500.2</v>
      </c>
      <c r="I105" s="2">
        <f aca="true" t="shared" si="11" ref="F105:L107">+I110+I115+I119</f>
        <v>333500.2</v>
      </c>
      <c r="J105" s="2">
        <f t="shared" si="11"/>
        <v>333500.2</v>
      </c>
      <c r="K105" s="2">
        <f t="shared" si="11"/>
        <v>333500.2</v>
      </c>
      <c r="L105" s="2">
        <f t="shared" si="11"/>
        <v>333500.2</v>
      </c>
    </row>
    <row r="106" spans="1:12" ht="15">
      <c r="A106" s="36"/>
      <c r="B106" s="26"/>
      <c r="C106" s="35"/>
      <c r="D106" s="11" t="s">
        <v>52</v>
      </c>
      <c r="E106" s="8"/>
      <c r="F106" s="2">
        <f t="shared" si="11"/>
        <v>0</v>
      </c>
      <c r="G106" s="2">
        <f>+G111+G116+G120</f>
        <v>0</v>
      </c>
      <c r="H106" s="2">
        <f>+H111+H116+H120</f>
        <v>0</v>
      </c>
      <c r="I106" s="2">
        <f t="shared" si="11"/>
        <v>0</v>
      </c>
      <c r="J106" s="2">
        <f t="shared" si="11"/>
        <v>0</v>
      </c>
      <c r="K106" s="2">
        <f t="shared" si="11"/>
        <v>0</v>
      </c>
      <c r="L106" s="2">
        <f t="shared" si="11"/>
        <v>0</v>
      </c>
    </row>
    <row r="107" spans="1:12" ht="15">
      <c r="A107" s="36"/>
      <c r="B107" s="26"/>
      <c r="C107" s="35"/>
      <c r="D107" s="11" t="s">
        <v>53</v>
      </c>
      <c r="E107" s="8"/>
      <c r="F107" s="2">
        <f>+F112+F117+F121+F127</f>
        <v>333556.3</v>
      </c>
      <c r="G107" s="2">
        <f>+G112+G117+G121+G127</f>
        <v>333500.2</v>
      </c>
      <c r="H107" s="2">
        <f>+H112+H117+H121+H127</f>
        <v>333500.2</v>
      </c>
      <c r="I107" s="2">
        <f t="shared" si="11"/>
        <v>333500.2</v>
      </c>
      <c r="J107" s="2">
        <f t="shared" si="11"/>
        <v>333500.2</v>
      </c>
      <c r="K107" s="2">
        <f t="shared" si="11"/>
        <v>333500.2</v>
      </c>
      <c r="L107" s="2">
        <f t="shared" si="11"/>
        <v>333500.2</v>
      </c>
    </row>
    <row r="108" spans="1:12" ht="15">
      <c r="A108" s="36"/>
      <c r="B108" s="26"/>
      <c r="C108" s="35"/>
      <c r="D108" s="11" t="s">
        <v>54</v>
      </c>
      <c r="E108" s="8"/>
      <c r="F108" s="2">
        <f aca="true" t="shared" si="12" ref="F108:L108">+F114+F118+F123</f>
        <v>0</v>
      </c>
      <c r="G108" s="2">
        <f>+G114+G118+G123</f>
        <v>0</v>
      </c>
      <c r="H108" s="2">
        <f>+H114+H118+H123</f>
        <v>0</v>
      </c>
      <c r="I108" s="2">
        <f t="shared" si="12"/>
        <v>0</v>
      </c>
      <c r="J108" s="2">
        <f t="shared" si="12"/>
        <v>0</v>
      </c>
      <c r="K108" s="2">
        <f t="shared" si="12"/>
        <v>0</v>
      </c>
      <c r="L108" s="2">
        <f t="shared" si="12"/>
        <v>0</v>
      </c>
    </row>
    <row r="109" spans="1:12" ht="15">
      <c r="A109" s="36"/>
      <c r="B109" s="26"/>
      <c r="C109" s="35"/>
      <c r="D109" s="11" t="s">
        <v>60</v>
      </c>
      <c r="E109" s="8"/>
      <c r="F109" s="2"/>
      <c r="G109" s="2"/>
      <c r="H109" s="2"/>
      <c r="I109" s="8"/>
      <c r="J109" s="8"/>
      <c r="K109" s="8"/>
      <c r="L109" s="8"/>
    </row>
    <row r="110" spans="1:12" ht="16.5" customHeight="1">
      <c r="A110" s="36">
        <v>18</v>
      </c>
      <c r="B110" s="26" t="s">
        <v>95</v>
      </c>
      <c r="C110" s="35" t="s">
        <v>51</v>
      </c>
      <c r="D110" s="11" t="s">
        <v>47</v>
      </c>
      <c r="E110" s="8"/>
      <c r="F110" s="13">
        <f aca="true" t="shared" si="13" ref="F110:L110">+F112</f>
        <v>225031.2</v>
      </c>
      <c r="G110" s="13">
        <f t="shared" si="13"/>
        <v>225452.6</v>
      </c>
      <c r="H110" s="13">
        <f t="shared" si="13"/>
        <v>225452.6</v>
      </c>
      <c r="I110" s="2">
        <f t="shared" si="13"/>
        <v>225452.6</v>
      </c>
      <c r="J110" s="2">
        <f t="shared" si="13"/>
        <v>225452.6</v>
      </c>
      <c r="K110" s="2">
        <f t="shared" si="13"/>
        <v>225452.6</v>
      </c>
      <c r="L110" s="2">
        <f t="shared" si="13"/>
        <v>225452.6</v>
      </c>
    </row>
    <row r="111" spans="1:12" ht="15">
      <c r="A111" s="36"/>
      <c r="B111" s="26"/>
      <c r="C111" s="35"/>
      <c r="D111" s="11" t="s">
        <v>52</v>
      </c>
      <c r="E111" s="8"/>
      <c r="F111" s="2"/>
      <c r="G111" s="2"/>
      <c r="H111" s="2"/>
      <c r="I111" s="2"/>
      <c r="J111" s="2"/>
      <c r="K111" s="2"/>
      <c r="L111" s="2"/>
    </row>
    <row r="112" spans="1:12" ht="15">
      <c r="A112" s="36"/>
      <c r="B112" s="26"/>
      <c r="C112" s="35"/>
      <c r="D112" s="11" t="s">
        <v>53</v>
      </c>
      <c r="E112" s="8"/>
      <c r="F112" s="13">
        <v>225031.2</v>
      </c>
      <c r="G112" s="13">
        <v>225452.6</v>
      </c>
      <c r="H112" s="13">
        <v>225452.6</v>
      </c>
      <c r="I112" s="13">
        <v>225452.6</v>
      </c>
      <c r="J112" s="13">
        <v>225452.6</v>
      </c>
      <c r="K112" s="13">
        <v>225452.6</v>
      </c>
      <c r="L112" s="13">
        <v>225452.6</v>
      </c>
    </row>
    <row r="113" spans="1:12" ht="15">
      <c r="A113" s="36"/>
      <c r="B113" s="26"/>
      <c r="C113" s="35"/>
      <c r="D113" s="11" t="s">
        <v>54</v>
      </c>
      <c r="E113" s="8"/>
      <c r="F113" s="2"/>
      <c r="G113" s="2"/>
      <c r="H113" s="2"/>
      <c r="I113" s="2"/>
      <c r="J113" s="2"/>
      <c r="K113" s="2"/>
      <c r="L113" s="2"/>
    </row>
    <row r="114" spans="1:12" ht="90" customHeight="1">
      <c r="A114" s="36"/>
      <c r="B114" s="26"/>
      <c r="C114" s="35"/>
      <c r="D114" s="11" t="s">
        <v>60</v>
      </c>
      <c r="E114" s="8"/>
      <c r="F114" s="2"/>
      <c r="G114" s="2"/>
      <c r="H114" s="2"/>
      <c r="I114" s="2"/>
      <c r="J114" s="2"/>
      <c r="K114" s="2"/>
      <c r="L114" s="2"/>
    </row>
    <row r="115" spans="1:12" ht="33.75" customHeight="1">
      <c r="A115" s="36">
        <v>19</v>
      </c>
      <c r="B115" s="37" t="s">
        <v>96</v>
      </c>
      <c r="C115" s="35" t="s">
        <v>51</v>
      </c>
      <c r="D115" s="11" t="s">
        <v>47</v>
      </c>
      <c r="E115" s="8"/>
      <c r="F115" s="13">
        <f aca="true" t="shared" si="14" ref="F115:L115">+F117</f>
        <v>99126.2</v>
      </c>
      <c r="G115" s="13">
        <f t="shared" si="14"/>
        <v>98982.3</v>
      </c>
      <c r="H115" s="13">
        <f t="shared" si="14"/>
        <v>98982.3</v>
      </c>
      <c r="I115" s="2">
        <f t="shared" si="14"/>
        <v>98982.3</v>
      </c>
      <c r="J115" s="2">
        <f t="shared" si="14"/>
        <v>98982.3</v>
      </c>
      <c r="K115" s="2">
        <f t="shared" si="14"/>
        <v>98982.3</v>
      </c>
      <c r="L115" s="2">
        <f t="shared" si="14"/>
        <v>98982.3</v>
      </c>
    </row>
    <row r="116" spans="1:12" ht="15">
      <c r="A116" s="36"/>
      <c r="B116" s="38"/>
      <c r="C116" s="35"/>
      <c r="D116" s="11" t="s">
        <v>52</v>
      </c>
      <c r="E116" s="8"/>
      <c r="F116" s="2"/>
      <c r="G116" s="2"/>
      <c r="H116" s="2"/>
      <c r="I116" s="2"/>
      <c r="J116" s="2"/>
      <c r="K116" s="2"/>
      <c r="L116" s="2"/>
    </row>
    <row r="117" spans="1:12" ht="15">
      <c r="A117" s="36"/>
      <c r="B117" s="38"/>
      <c r="C117" s="35"/>
      <c r="D117" s="11" t="s">
        <v>53</v>
      </c>
      <c r="E117" s="8"/>
      <c r="F117" s="13">
        <v>99126.2</v>
      </c>
      <c r="G117" s="13">
        <v>98982.3</v>
      </c>
      <c r="H117" s="13">
        <v>98982.3</v>
      </c>
      <c r="I117" s="13">
        <v>98982.3</v>
      </c>
      <c r="J117" s="13">
        <v>98982.3</v>
      </c>
      <c r="K117" s="13">
        <v>98982.3</v>
      </c>
      <c r="L117" s="13">
        <v>98982.3</v>
      </c>
    </row>
    <row r="118" spans="1:12" ht="60.75" customHeight="1">
      <c r="A118" s="36"/>
      <c r="B118" s="38"/>
      <c r="C118" s="35"/>
      <c r="D118" s="11" t="s">
        <v>54</v>
      </c>
      <c r="E118" s="8"/>
      <c r="F118" s="2"/>
      <c r="G118" s="2"/>
      <c r="H118" s="2"/>
      <c r="I118" s="2"/>
      <c r="J118" s="2"/>
      <c r="K118" s="2"/>
      <c r="L118" s="2"/>
    </row>
    <row r="119" spans="1:12" ht="19.5" customHeight="1">
      <c r="A119" s="25">
        <v>20</v>
      </c>
      <c r="B119" s="26" t="s">
        <v>97</v>
      </c>
      <c r="C119" s="27" t="s">
        <v>59</v>
      </c>
      <c r="D119" s="11" t="s">
        <v>47</v>
      </c>
      <c r="E119" s="8"/>
      <c r="F119" s="2">
        <f aca="true" t="shared" si="15" ref="F119:L119">+F121</f>
        <v>9065.3</v>
      </c>
      <c r="G119" s="2">
        <f t="shared" si="15"/>
        <v>9065.3</v>
      </c>
      <c r="H119" s="2">
        <f t="shared" si="15"/>
        <v>9065.3</v>
      </c>
      <c r="I119" s="2">
        <f t="shared" si="15"/>
        <v>9065.3</v>
      </c>
      <c r="J119" s="2">
        <f t="shared" si="15"/>
        <v>9065.3</v>
      </c>
      <c r="K119" s="2">
        <f t="shared" si="15"/>
        <v>9065.3</v>
      </c>
      <c r="L119" s="2">
        <f t="shared" si="15"/>
        <v>9065.3</v>
      </c>
    </row>
    <row r="120" spans="1:12" ht="15">
      <c r="A120" s="25"/>
      <c r="B120" s="26"/>
      <c r="C120" s="27"/>
      <c r="D120" s="11" t="s">
        <v>52</v>
      </c>
      <c r="E120" s="8"/>
      <c r="F120" s="2"/>
      <c r="G120" s="2"/>
      <c r="H120" s="2"/>
      <c r="I120" s="2"/>
      <c r="J120" s="2"/>
      <c r="K120" s="2"/>
      <c r="L120" s="2"/>
    </row>
    <row r="121" spans="1:12" ht="15">
      <c r="A121" s="25"/>
      <c r="B121" s="26"/>
      <c r="C121" s="27"/>
      <c r="D121" s="11" t="s">
        <v>53</v>
      </c>
      <c r="E121" s="8"/>
      <c r="F121" s="13">
        <v>9065.3</v>
      </c>
      <c r="G121" s="13">
        <v>9065.3</v>
      </c>
      <c r="H121" s="13">
        <v>9065.3</v>
      </c>
      <c r="I121" s="13">
        <v>9065.3</v>
      </c>
      <c r="J121" s="13">
        <v>9065.3</v>
      </c>
      <c r="K121" s="13">
        <v>9065.3</v>
      </c>
      <c r="L121" s="13">
        <v>9065.3</v>
      </c>
    </row>
    <row r="122" spans="1:12" ht="15">
      <c r="A122" s="25"/>
      <c r="B122" s="26"/>
      <c r="C122" s="27"/>
      <c r="D122" s="11" t="s">
        <v>54</v>
      </c>
      <c r="E122" s="8"/>
      <c r="F122" s="2"/>
      <c r="G122" s="2"/>
      <c r="H122" s="2"/>
      <c r="I122" s="2"/>
      <c r="J122" s="2"/>
      <c r="K122" s="2"/>
      <c r="L122" s="2"/>
    </row>
    <row r="123" spans="1:12" ht="30.75" customHeight="1">
      <c r="A123" s="25"/>
      <c r="B123" s="26"/>
      <c r="C123" s="27"/>
      <c r="D123" s="11" t="s">
        <v>60</v>
      </c>
      <c r="E123" s="8"/>
      <c r="F123" s="2"/>
      <c r="G123" s="2"/>
      <c r="H123" s="2"/>
      <c r="I123" s="2"/>
      <c r="J123" s="2"/>
      <c r="K123" s="2"/>
      <c r="L123" s="2"/>
    </row>
    <row r="124" spans="1:12" ht="15.75" customHeight="1" hidden="1">
      <c r="A124" s="25"/>
      <c r="B124" s="26"/>
      <c r="C124" s="27"/>
      <c r="D124" s="11" t="s">
        <v>60</v>
      </c>
      <c r="E124" s="8"/>
      <c r="F124" s="2"/>
      <c r="G124" s="2"/>
      <c r="H124" s="2"/>
      <c r="I124" s="2"/>
      <c r="J124" s="2"/>
      <c r="K124" s="2"/>
      <c r="L124" s="2"/>
    </row>
    <row r="125" spans="1:12" ht="15.75" customHeight="1">
      <c r="A125" s="25">
        <v>20</v>
      </c>
      <c r="B125" s="35" t="s">
        <v>123</v>
      </c>
      <c r="C125" s="27" t="s">
        <v>59</v>
      </c>
      <c r="D125" s="11" t="s">
        <v>47</v>
      </c>
      <c r="E125" s="8"/>
      <c r="F125" s="13">
        <f aca="true" t="shared" si="16" ref="F125:L125">+F127</f>
        <v>333.6</v>
      </c>
      <c r="G125" s="2">
        <f t="shared" si="16"/>
        <v>0</v>
      </c>
      <c r="H125" s="2">
        <f t="shared" si="16"/>
        <v>0</v>
      </c>
      <c r="I125" s="2">
        <f t="shared" si="16"/>
        <v>0</v>
      </c>
      <c r="J125" s="2">
        <f t="shared" si="16"/>
        <v>0</v>
      </c>
      <c r="K125" s="2">
        <f t="shared" si="16"/>
        <v>0</v>
      </c>
      <c r="L125" s="2">
        <f t="shared" si="16"/>
        <v>0</v>
      </c>
    </row>
    <row r="126" spans="1:12" ht="15.75" customHeight="1">
      <c r="A126" s="25"/>
      <c r="B126" s="35"/>
      <c r="C126" s="27"/>
      <c r="D126" s="11" t="s">
        <v>52</v>
      </c>
      <c r="E126" s="8"/>
      <c r="F126" s="2"/>
      <c r="G126" s="2"/>
      <c r="H126" s="2"/>
      <c r="I126" s="2"/>
      <c r="J126" s="2"/>
      <c r="K126" s="2"/>
      <c r="L126" s="2"/>
    </row>
    <row r="127" spans="1:12" ht="15.75" customHeight="1">
      <c r="A127" s="25"/>
      <c r="B127" s="35"/>
      <c r="C127" s="27"/>
      <c r="D127" s="11" t="s">
        <v>53</v>
      </c>
      <c r="E127" s="8"/>
      <c r="F127" s="13">
        <v>333.6</v>
      </c>
      <c r="G127" s="2"/>
      <c r="H127" s="2"/>
      <c r="I127" s="2"/>
      <c r="J127" s="2"/>
      <c r="K127" s="2"/>
      <c r="L127" s="2"/>
    </row>
    <row r="128" spans="1:12" ht="15.75" customHeight="1">
      <c r="A128" s="25"/>
      <c r="B128" s="35"/>
      <c r="C128" s="27"/>
      <c r="D128" s="11" t="s">
        <v>54</v>
      </c>
      <c r="E128" s="8"/>
      <c r="F128" s="2"/>
      <c r="G128" s="2"/>
      <c r="H128" s="2"/>
      <c r="I128" s="2"/>
      <c r="J128" s="2"/>
      <c r="K128" s="2"/>
      <c r="L128" s="2"/>
    </row>
    <row r="129" spans="1:12" ht="15.75" customHeight="1">
      <c r="A129" s="25"/>
      <c r="B129" s="35"/>
      <c r="C129" s="27"/>
      <c r="D129" s="11" t="s">
        <v>60</v>
      </c>
      <c r="E129" s="8"/>
      <c r="F129" s="2"/>
      <c r="G129" s="2"/>
      <c r="H129" s="2"/>
      <c r="I129" s="2"/>
      <c r="J129" s="2"/>
      <c r="K129" s="2"/>
      <c r="L129" s="2"/>
    </row>
    <row r="130" spans="1:12" ht="15.75" customHeight="1">
      <c r="A130" s="25"/>
      <c r="B130" s="35"/>
      <c r="C130" s="27"/>
      <c r="D130" s="11" t="s">
        <v>60</v>
      </c>
      <c r="E130" s="8"/>
      <c r="F130" s="2"/>
      <c r="G130" s="2"/>
      <c r="H130" s="2"/>
      <c r="I130" s="2"/>
      <c r="J130" s="2"/>
      <c r="K130" s="2"/>
      <c r="L130" s="2"/>
    </row>
    <row r="131" spans="1:12" ht="15">
      <c r="A131" s="25">
        <v>21</v>
      </c>
      <c r="B131" s="26" t="s">
        <v>61</v>
      </c>
      <c r="C131" s="27" t="s">
        <v>59</v>
      </c>
      <c r="D131" s="11" t="s">
        <v>47</v>
      </c>
      <c r="E131" s="8"/>
      <c r="F131" s="2">
        <f aca="true" t="shared" si="17" ref="F131:L131">+F134</f>
        <v>47.4</v>
      </c>
      <c r="G131" s="2">
        <f t="shared" si="17"/>
        <v>0</v>
      </c>
      <c r="H131" s="2">
        <f t="shared" si="17"/>
        <v>0</v>
      </c>
      <c r="I131" s="2">
        <f t="shared" si="17"/>
        <v>127.1</v>
      </c>
      <c r="J131" s="2">
        <f t="shared" si="17"/>
        <v>135.7</v>
      </c>
      <c r="K131" s="2">
        <f t="shared" si="17"/>
        <v>3.1</v>
      </c>
      <c r="L131" s="2">
        <f t="shared" si="17"/>
        <v>0</v>
      </c>
    </row>
    <row r="132" spans="1:12" ht="15">
      <c r="A132" s="25"/>
      <c r="B132" s="26"/>
      <c r="C132" s="27"/>
      <c r="D132" s="11" t="s">
        <v>52</v>
      </c>
      <c r="E132" s="8"/>
      <c r="F132" s="2"/>
      <c r="G132" s="2"/>
      <c r="H132" s="2"/>
      <c r="I132" s="2"/>
      <c r="J132" s="2"/>
      <c r="K132" s="2"/>
      <c r="L132" s="2"/>
    </row>
    <row r="133" spans="1:12" ht="15">
      <c r="A133" s="25"/>
      <c r="B133" s="26"/>
      <c r="C133" s="27"/>
      <c r="D133" s="11" t="s">
        <v>53</v>
      </c>
      <c r="E133" s="8"/>
      <c r="F133" s="2"/>
      <c r="G133" s="2"/>
      <c r="H133" s="2"/>
      <c r="I133" s="2"/>
      <c r="J133" s="2"/>
      <c r="K133" s="2"/>
      <c r="L133" s="2"/>
    </row>
    <row r="134" spans="1:12" ht="15">
      <c r="A134" s="25"/>
      <c r="B134" s="26"/>
      <c r="C134" s="27"/>
      <c r="D134" s="11" t="s">
        <v>54</v>
      </c>
      <c r="E134" s="8"/>
      <c r="F134" s="13">
        <v>47.4</v>
      </c>
      <c r="G134" s="2"/>
      <c r="H134" s="2"/>
      <c r="I134" s="13">
        <v>127.1</v>
      </c>
      <c r="J134" s="13">
        <v>135.7</v>
      </c>
      <c r="K134" s="13">
        <v>3.1</v>
      </c>
      <c r="L134" s="2"/>
    </row>
    <row r="135" spans="1:12" ht="15">
      <c r="A135" s="25"/>
      <c r="B135" s="26"/>
      <c r="C135" s="27"/>
      <c r="D135" s="11" t="s">
        <v>60</v>
      </c>
      <c r="E135" s="8"/>
      <c r="F135" s="2"/>
      <c r="G135" s="2"/>
      <c r="H135" s="2"/>
      <c r="I135" s="8"/>
      <c r="J135" s="8"/>
      <c r="K135" s="8"/>
      <c r="L135" s="8"/>
    </row>
    <row r="136" spans="1:12" ht="15">
      <c r="A136" s="25">
        <v>22</v>
      </c>
      <c r="B136" s="26" t="s">
        <v>62</v>
      </c>
      <c r="C136" s="27" t="s">
        <v>59</v>
      </c>
      <c r="D136" s="11" t="s">
        <v>47</v>
      </c>
      <c r="E136" s="8"/>
      <c r="F136" s="13">
        <f>+F141+F146</f>
        <v>726.4</v>
      </c>
      <c r="G136" s="2">
        <f>+G141+G146</f>
        <v>0</v>
      </c>
      <c r="H136" s="2">
        <f aca="true" t="shared" si="18" ref="H136:I139">+H141</f>
        <v>0</v>
      </c>
      <c r="I136" s="2">
        <f t="shared" si="18"/>
        <v>0</v>
      </c>
      <c r="J136" s="2">
        <f>+J139</f>
        <v>0</v>
      </c>
      <c r="K136" s="2">
        <f>+K139</f>
        <v>0</v>
      </c>
      <c r="L136" s="2">
        <f>+L139</f>
        <v>0</v>
      </c>
    </row>
    <row r="137" spans="1:12" ht="15">
      <c r="A137" s="25"/>
      <c r="B137" s="26"/>
      <c r="C137" s="27"/>
      <c r="D137" s="11" t="s">
        <v>52</v>
      </c>
      <c r="E137" s="8"/>
      <c r="F137" s="2">
        <f aca="true" t="shared" si="19" ref="F137:G140">+F142+F147</f>
        <v>0</v>
      </c>
      <c r="G137" s="2">
        <f t="shared" si="19"/>
        <v>0</v>
      </c>
      <c r="H137" s="2">
        <f t="shared" si="18"/>
        <v>0</v>
      </c>
      <c r="I137" s="2">
        <f t="shared" si="18"/>
        <v>0</v>
      </c>
      <c r="J137" s="2">
        <f aca="true" t="shared" si="20" ref="J137:L139">+J142</f>
        <v>0</v>
      </c>
      <c r="K137" s="2">
        <f t="shared" si="20"/>
        <v>0</v>
      </c>
      <c r="L137" s="2">
        <f t="shared" si="20"/>
        <v>0</v>
      </c>
    </row>
    <row r="138" spans="1:12" ht="15">
      <c r="A138" s="25"/>
      <c r="B138" s="26"/>
      <c r="C138" s="27"/>
      <c r="D138" s="11" t="s">
        <v>53</v>
      </c>
      <c r="E138" s="8"/>
      <c r="F138" s="13">
        <f t="shared" si="19"/>
        <v>682.4</v>
      </c>
      <c r="G138" s="2">
        <f t="shared" si="19"/>
        <v>0</v>
      </c>
      <c r="H138" s="2">
        <f t="shared" si="18"/>
        <v>0</v>
      </c>
      <c r="I138" s="2">
        <f t="shared" si="18"/>
        <v>0</v>
      </c>
      <c r="J138" s="2">
        <f t="shared" si="20"/>
        <v>0</v>
      </c>
      <c r="K138" s="2">
        <f t="shared" si="20"/>
        <v>0</v>
      </c>
      <c r="L138" s="2">
        <f t="shared" si="20"/>
        <v>0</v>
      </c>
    </row>
    <row r="139" spans="1:12" ht="15">
      <c r="A139" s="25"/>
      <c r="B139" s="26"/>
      <c r="C139" s="27"/>
      <c r="D139" s="11" t="s">
        <v>54</v>
      </c>
      <c r="E139" s="8"/>
      <c r="F139" s="13">
        <f t="shared" si="19"/>
        <v>44</v>
      </c>
      <c r="G139" s="2">
        <f t="shared" si="19"/>
        <v>0</v>
      </c>
      <c r="H139" s="2">
        <f t="shared" si="18"/>
        <v>0</v>
      </c>
      <c r="I139" s="2">
        <f t="shared" si="18"/>
        <v>0</v>
      </c>
      <c r="J139" s="2">
        <f t="shared" si="20"/>
        <v>0</v>
      </c>
      <c r="K139" s="2">
        <f t="shared" si="20"/>
        <v>0</v>
      </c>
      <c r="L139" s="2">
        <f t="shared" si="20"/>
        <v>0</v>
      </c>
    </row>
    <row r="140" spans="1:12" ht="15">
      <c r="A140" s="25"/>
      <c r="B140" s="26"/>
      <c r="C140" s="27"/>
      <c r="D140" s="11" t="s">
        <v>60</v>
      </c>
      <c r="E140" s="8"/>
      <c r="F140" s="2">
        <f t="shared" si="19"/>
        <v>0</v>
      </c>
      <c r="G140" s="2">
        <f t="shared" si="19"/>
        <v>0</v>
      </c>
      <c r="H140" s="2"/>
      <c r="I140" s="8"/>
      <c r="J140" s="8"/>
      <c r="K140" s="8"/>
      <c r="L140" s="8"/>
    </row>
    <row r="141" spans="1:12" ht="15">
      <c r="A141" s="25">
        <v>23</v>
      </c>
      <c r="B141" s="26" t="s">
        <v>98</v>
      </c>
      <c r="C141" s="27" t="s">
        <v>59</v>
      </c>
      <c r="D141" s="11" t="s">
        <v>47</v>
      </c>
      <c r="E141" s="8"/>
      <c r="F141" s="2">
        <f>+F144</f>
        <v>0</v>
      </c>
      <c r="G141" s="2">
        <f aca="true" t="shared" si="21" ref="G141:L141">+G144</f>
        <v>0</v>
      </c>
      <c r="H141" s="2">
        <f t="shared" si="21"/>
        <v>0</v>
      </c>
      <c r="I141" s="2">
        <f t="shared" si="21"/>
        <v>0</v>
      </c>
      <c r="J141" s="2">
        <f t="shared" si="21"/>
        <v>0</v>
      </c>
      <c r="K141" s="2">
        <f t="shared" si="21"/>
        <v>0</v>
      </c>
      <c r="L141" s="2">
        <f t="shared" si="21"/>
        <v>0</v>
      </c>
    </row>
    <row r="142" spans="1:12" ht="15">
      <c r="A142" s="25"/>
      <c r="B142" s="26"/>
      <c r="C142" s="27"/>
      <c r="D142" s="11" t="s">
        <v>52</v>
      </c>
      <c r="E142" s="8"/>
      <c r="F142" s="2"/>
      <c r="G142" s="2"/>
      <c r="H142" s="2"/>
      <c r="I142" s="2"/>
      <c r="J142" s="2"/>
      <c r="K142" s="2"/>
      <c r="L142" s="2"/>
    </row>
    <row r="143" spans="1:12" ht="15">
      <c r="A143" s="25"/>
      <c r="B143" s="26"/>
      <c r="C143" s="27"/>
      <c r="D143" s="11" t="s">
        <v>53</v>
      </c>
      <c r="E143" s="8"/>
      <c r="F143" s="2"/>
      <c r="G143" s="2"/>
      <c r="H143" s="2"/>
      <c r="I143" s="2"/>
      <c r="J143" s="2"/>
      <c r="K143" s="2"/>
      <c r="L143" s="2"/>
    </row>
    <row r="144" spans="1:12" ht="15">
      <c r="A144" s="25"/>
      <c r="B144" s="26"/>
      <c r="C144" s="27"/>
      <c r="D144" s="11" t="s">
        <v>54</v>
      </c>
      <c r="E144" s="8"/>
      <c r="F144" s="2"/>
      <c r="G144" s="2"/>
      <c r="H144" s="2">
        <v>0</v>
      </c>
      <c r="I144" s="2">
        <v>0</v>
      </c>
      <c r="J144" s="2">
        <v>0</v>
      </c>
      <c r="K144" s="2">
        <v>0</v>
      </c>
      <c r="L144" s="2">
        <v>0</v>
      </c>
    </row>
    <row r="145" spans="1:12" ht="15">
      <c r="A145" s="25"/>
      <c r="B145" s="26"/>
      <c r="C145" s="27"/>
      <c r="D145" s="11" t="s">
        <v>60</v>
      </c>
      <c r="E145" s="8"/>
      <c r="F145" s="2"/>
      <c r="G145" s="2"/>
      <c r="H145" s="2"/>
      <c r="I145" s="8"/>
      <c r="J145" s="8"/>
      <c r="K145" s="8"/>
      <c r="L145" s="8"/>
    </row>
    <row r="146" spans="1:12" ht="15">
      <c r="A146" s="25">
        <v>23</v>
      </c>
      <c r="B146" s="26" t="s">
        <v>124</v>
      </c>
      <c r="C146" s="27" t="s">
        <v>59</v>
      </c>
      <c r="D146" s="11" t="s">
        <v>47</v>
      </c>
      <c r="E146" s="8"/>
      <c r="F146" s="13">
        <f>+F149+F148</f>
        <v>726.4</v>
      </c>
      <c r="G146" s="2">
        <f aca="true" t="shared" si="22" ref="G146:L146">+G149</f>
        <v>0</v>
      </c>
      <c r="H146" s="2">
        <f t="shared" si="22"/>
        <v>0</v>
      </c>
      <c r="I146" s="2">
        <f t="shared" si="22"/>
        <v>0</v>
      </c>
      <c r="J146" s="2">
        <f t="shared" si="22"/>
        <v>0</v>
      </c>
      <c r="K146" s="2">
        <f t="shared" si="22"/>
        <v>0</v>
      </c>
      <c r="L146" s="2">
        <f t="shared" si="22"/>
        <v>0</v>
      </c>
    </row>
    <row r="147" spans="1:12" ht="15">
      <c r="A147" s="25"/>
      <c r="B147" s="26"/>
      <c r="C147" s="27"/>
      <c r="D147" s="11" t="s">
        <v>52</v>
      </c>
      <c r="E147" s="8"/>
      <c r="F147" s="2"/>
      <c r="G147" s="2"/>
      <c r="H147" s="2"/>
      <c r="I147" s="2"/>
      <c r="J147" s="2"/>
      <c r="K147" s="2"/>
      <c r="L147" s="2"/>
    </row>
    <row r="148" spans="1:12" ht="15">
      <c r="A148" s="25"/>
      <c r="B148" s="26"/>
      <c r="C148" s="27"/>
      <c r="D148" s="11" t="s">
        <v>53</v>
      </c>
      <c r="E148" s="8"/>
      <c r="F148" s="13">
        <v>682.4</v>
      </c>
      <c r="G148" s="2"/>
      <c r="H148" s="2"/>
      <c r="I148" s="2"/>
      <c r="J148" s="2"/>
      <c r="K148" s="2"/>
      <c r="L148" s="2"/>
    </row>
    <row r="149" spans="1:12" ht="15">
      <c r="A149" s="25"/>
      <c r="B149" s="26"/>
      <c r="C149" s="27"/>
      <c r="D149" s="11" t="s">
        <v>54</v>
      </c>
      <c r="E149" s="8"/>
      <c r="F149" s="13">
        <v>44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</row>
    <row r="150" spans="1:12" ht="15">
      <c r="A150" s="25"/>
      <c r="B150" s="26"/>
      <c r="C150" s="27"/>
      <c r="D150" s="11" t="s">
        <v>60</v>
      </c>
      <c r="E150" s="8"/>
      <c r="F150" s="2"/>
      <c r="G150" s="2"/>
      <c r="H150" s="2"/>
      <c r="I150" s="8"/>
      <c r="J150" s="8"/>
      <c r="K150" s="8"/>
      <c r="L150" s="8"/>
    </row>
    <row r="151" spans="1:12" ht="15">
      <c r="A151" s="25">
        <v>24</v>
      </c>
      <c r="B151" s="26" t="s">
        <v>63</v>
      </c>
      <c r="C151" s="27" t="s">
        <v>59</v>
      </c>
      <c r="D151" s="11" t="s">
        <v>47</v>
      </c>
      <c r="E151" s="8"/>
      <c r="F151" s="2">
        <f>+F153+F154</f>
        <v>0</v>
      </c>
      <c r="G151" s="2">
        <f>+G153+G154</f>
        <v>0</v>
      </c>
      <c r="H151" s="2">
        <f>+H153+H154</f>
        <v>0</v>
      </c>
      <c r="I151" s="2">
        <f aca="true" t="shared" si="23" ref="I151:L154">+I156</f>
        <v>0</v>
      </c>
      <c r="J151" s="2">
        <f t="shared" si="23"/>
        <v>0</v>
      </c>
      <c r="K151" s="2">
        <f t="shared" si="23"/>
        <v>0</v>
      </c>
      <c r="L151" s="2">
        <f t="shared" si="23"/>
        <v>0</v>
      </c>
    </row>
    <row r="152" spans="1:12" ht="15">
      <c r="A152" s="25"/>
      <c r="B152" s="26"/>
      <c r="C152" s="27"/>
      <c r="D152" s="11" t="s">
        <v>52</v>
      </c>
      <c r="E152" s="8"/>
      <c r="F152" s="2">
        <f>+F157</f>
        <v>0</v>
      </c>
      <c r="G152" s="2">
        <f>+G157</f>
        <v>0</v>
      </c>
      <c r="H152" s="2">
        <f>+H157</f>
        <v>0</v>
      </c>
      <c r="I152" s="2">
        <f t="shared" si="23"/>
        <v>0</v>
      </c>
      <c r="J152" s="2">
        <f t="shared" si="23"/>
        <v>0</v>
      </c>
      <c r="K152" s="2">
        <f t="shared" si="23"/>
        <v>0</v>
      </c>
      <c r="L152" s="2">
        <f t="shared" si="23"/>
        <v>0</v>
      </c>
    </row>
    <row r="153" spans="1:12" ht="15">
      <c r="A153" s="25"/>
      <c r="B153" s="26"/>
      <c r="C153" s="27"/>
      <c r="D153" s="11" t="s">
        <v>53</v>
      </c>
      <c r="E153" s="8"/>
      <c r="F153" s="2"/>
      <c r="G153" s="2">
        <f>+G158</f>
        <v>0</v>
      </c>
      <c r="H153" s="2">
        <f>+H158</f>
        <v>0</v>
      </c>
      <c r="I153" s="2">
        <f t="shared" si="23"/>
        <v>0</v>
      </c>
      <c r="J153" s="2">
        <f t="shared" si="23"/>
        <v>0</v>
      </c>
      <c r="K153" s="2">
        <f t="shared" si="23"/>
        <v>0</v>
      </c>
      <c r="L153" s="2">
        <f t="shared" si="23"/>
        <v>0</v>
      </c>
    </row>
    <row r="154" spans="1:12" ht="15">
      <c r="A154" s="25"/>
      <c r="B154" s="26"/>
      <c r="C154" s="27"/>
      <c r="D154" s="11" t="s">
        <v>54</v>
      </c>
      <c r="E154" s="8"/>
      <c r="F154" s="2"/>
      <c r="G154" s="2">
        <f>+G159</f>
        <v>0</v>
      </c>
      <c r="H154" s="2">
        <f>+H159</f>
        <v>0</v>
      </c>
      <c r="I154" s="2">
        <f t="shared" si="23"/>
        <v>0</v>
      </c>
      <c r="J154" s="2">
        <f t="shared" si="23"/>
        <v>0</v>
      </c>
      <c r="K154" s="2">
        <f t="shared" si="23"/>
        <v>0</v>
      </c>
      <c r="L154" s="2">
        <f t="shared" si="23"/>
        <v>0</v>
      </c>
    </row>
    <row r="155" spans="1:12" ht="15">
      <c r="A155" s="25"/>
      <c r="B155" s="26"/>
      <c r="C155" s="27"/>
      <c r="D155" s="11" t="s">
        <v>60</v>
      </c>
      <c r="E155" s="8"/>
      <c r="F155" s="2"/>
      <c r="G155" s="2"/>
      <c r="H155" s="2"/>
      <c r="I155" s="8"/>
      <c r="J155" s="8"/>
      <c r="K155" s="8"/>
      <c r="L155" s="8"/>
    </row>
    <row r="156" spans="1:12" ht="15">
      <c r="A156" s="25">
        <v>25</v>
      </c>
      <c r="B156" s="26" t="s">
        <v>99</v>
      </c>
      <c r="C156" s="27" t="s">
        <v>59</v>
      </c>
      <c r="D156" s="11" t="s">
        <v>47</v>
      </c>
      <c r="E156" s="8"/>
      <c r="F156" s="2">
        <f>+F158+F159</f>
        <v>0</v>
      </c>
      <c r="G156" s="2">
        <f>+G158+G159</f>
        <v>0</v>
      </c>
      <c r="H156" s="2">
        <f>+H158+H159</f>
        <v>0</v>
      </c>
      <c r="I156" s="2">
        <v>0</v>
      </c>
      <c r="J156" s="2">
        <v>0</v>
      </c>
      <c r="K156" s="2">
        <v>0</v>
      </c>
      <c r="L156" s="2">
        <v>0</v>
      </c>
    </row>
    <row r="157" spans="1:12" ht="15">
      <c r="A157" s="25"/>
      <c r="B157" s="26"/>
      <c r="C157" s="27"/>
      <c r="D157" s="11" t="s">
        <v>52</v>
      </c>
      <c r="E157" s="8"/>
      <c r="F157" s="2">
        <f aca="true" t="shared" si="24" ref="F157:L157">+F162</f>
        <v>0</v>
      </c>
      <c r="G157" s="2">
        <f t="shared" si="24"/>
        <v>0</v>
      </c>
      <c r="H157" s="2">
        <f t="shared" si="24"/>
        <v>0</v>
      </c>
      <c r="I157" s="2">
        <f t="shared" si="24"/>
        <v>0</v>
      </c>
      <c r="J157" s="2">
        <f t="shared" si="24"/>
        <v>0</v>
      </c>
      <c r="K157" s="2">
        <f t="shared" si="24"/>
        <v>0</v>
      </c>
      <c r="L157" s="2">
        <f t="shared" si="24"/>
        <v>0</v>
      </c>
    </row>
    <row r="158" spans="1:12" ht="15">
      <c r="A158" s="25"/>
      <c r="B158" s="26"/>
      <c r="C158" s="27"/>
      <c r="D158" s="11" t="s">
        <v>53</v>
      </c>
      <c r="E158" s="8"/>
      <c r="F158" s="2"/>
      <c r="G158" s="2"/>
      <c r="H158" s="2">
        <v>0</v>
      </c>
      <c r="I158" s="2">
        <f>+I163</f>
        <v>0</v>
      </c>
      <c r="J158" s="2">
        <f>+J163</f>
        <v>0</v>
      </c>
      <c r="K158" s="2">
        <f>+K163</f>
        <v>0</v>
      </c>
      <c r="L158" s="2">
        <f>+L163</f>
        <v>0</v>
      </c>
    </row>
    <row r="159" spans="1:12" ht="15">
      <c r="A159" s="25"/>
      <c r="B159" s="26"/>
      <c r="C159" s="27"/>
      <c r="D159" s="11" t="s">
        <v>54</v>
      </c>
      <c r="E159" s="8"/>
      <c r="F159" s="2"/>
      <c r="G159" s="2"/>
      <c r="H159" s="2">
        <v>0</v>
      </c>
      <c r="I159" s="2">
        <v>0</v>
      </c>
      <c r="J159" s="2">
        <v>0</v>
      </c>
      <c r="K159" s="2">
        <v>0</v>
      </c>
      <c r="L159" s="2">
        <v>0</v>
      </c>
    </row>
    <row r="160" spans="1:12" ht="15">
      <c r="A160" s="25"/>
      <c r="B160" s="26"/>
      <c r="C160" s="27"/>
      <c r="D160" s="11" t="s">
        <v>60</v>
      </c>
      <c r="E160" s="8"/>
      <c r="F160" s="2"/>
      <c r="G160" s="2"/>
      <c r="H160" s="2"/>
      <c r="I160" s="8"/>
      <c r="J160" s="8"/>
      <c r="K160" s="8"/>
      <c r="L160" s="8"/>
    </row>
    <row r="161" spans="1:12" ht="15">
      <c r="A161" s="25">
        <v>26</v>
      </c>
      <c r="B161" s="26" t="s">
        <v>64</v>
      </c>
      <c r="C161" s="27" t="s">
        <v>59</v>
      </c>
      <c r="D161" s="11" t="s">
        <v>47</v>
      </c>
      <c r="E161" s="8"/>
      <c r="F161" s="13">
        <f>+F164</f>
        <v>1185.4</v>
      </c>
      <c r="G161" s="2">
        <f aca="true" t="shared" si="25" ref="G161:L161">+G164</f>
        <v>0</v>
      </c>
      <c r="H161" s="2">
        <f t="shared" si="25"/>
        <v>0</v>
      </c>
      <c r="I161" s="2">
        <f t="shared" si="25"/>
        <v>1858.7</v>
      </c>
      <c r="J161" s="2">
        <f t="shared" si="25"/>
        <v>2280</v>
      </c>
      <c r="K161" s="2">
        <f t="shared" si="25"/>
        <v>737.8</v>
      </c>
      <c r="L161" s="2">
        <f t="shared" si="25"/>
        <v>737.8</v>
      </c>
    </row>
    <row r="162" spans="1:12" ht="15">
      <c r="A162" s="25"/>
      <c r="B162" s="26"/>
      <c r="C162" s="27"/>
      <c r="D162" s="11" t="s">
        <v>52</v>
      </c>
      <c r="E162" s="8"/>
      <c r="F162" s="2"/>
      <c r="G162" s="2"/>
      <c r="H162" s="2"/>
      <c r="I162" s="2"/>
      <c r="J162" s="2"/>
      <c r="K162" s="2"/>
      <c r="L162" s="2"/>
    </row>
    <row r="163" spans="1:12" ht="15">
      <c r="A163" s="25"/>
      <c r="B163" s="26"/>
      <c r="C163" s="27"/>
      <c r="D163" s="11" t="s">
        <v>53</v>
      </c>
      <c r="E163" s="8"/>
      <c r="F163" s="2"/>
      <c r="G163" s="2"/>
      <c r="H163" s="2"/>
      <c r="I163" s="2"/>
      <c r="J163" s="2"/>
      <c r="K163" s="2"/>
      <c r="L163" s="2"/>
    </row>
    <row r="164" spans="1:12" ht="15">
      <c r="A164" s="25"/>
      <c r="B164" s="26"/>
      <c r="C164" s="27"/>
      <c r="D164" s="11" t="s">
        <v>54</v>
      </c>
      <c r="E164" s="8"/>
      <c r="F164" s="13">
        <v>1185.4</v>
      </c>
      <c r="G164" s="2"/>
      <c r="H164" s="2"/>
      <c r="I164" s="13">
        <v>1858.7</v>
      </c>
      <c r="J164" s="13">
        <v>2280</v>
      </c>
      <c r="K164" s="13">
        <v>737.8</v>
      </c>
      <c r="L164" s="13">
        <v>737.8</v>
      </c>
    </row>
    <row r="165" spans="1:12" ht="15">
      <c r="A165" s="25"/>
      <c r="B165" s="26"/>
      <c r="C165" s="27"/>
      <c r="D165" s="11" t="s">
        <v>60</v>
      </c>
      <c r="E165" s="8"/>
      <c r="F165" s="2"/>
      <c r="G165" s="2"/>
      <c r="H165" s="2"/>
      <c r="I165" s="8"/>
      <c r="J165" s="8"/>
      <c r="K165" s="8"/>
      <c r="L165" s="8"/>
    </row>
    <row r="166" spans="1:12" ht="15">
      <c r="A166" s="25">
        <v>27</v>
      </c>
      <c r="B166" s="26" t="s">
        <v>65</v>
      </c>
      <c r="C166" s="27" t="s">
        <v>59</v>
      </c>
      <c r="D166" s="11" t="s">
        <v>47</v>
      </c>
      <c r="E166" s="8"/>
      <c r="F166" s="13">
        <f aca="true" t="shared" si="26" ref="F166:L166">+F169</f>
        <v>110</v>
      </c>
      <c r="G166" s="13">
        <f t="shared" si="26"/>
        <v>99</v>
      </c>
      <c r="H166" s="13">
        <f t="shared" si="26"/>
        <v>99</v>
      </c>
      <c r="I166" s="2">
        <f t="shared" si="26"/>
        <v>146.9</v>
      </c>
      <c r="J166" s="2">
        <f t="shared" si="26"/>
        <v>151.3</v>
      </c>
      <c r="K166" s="2">
        <f t="shared" si="26"/>
        <v>155.8</v>
      </c>
      <c r="L166" s="2">
        <f t="shared" si="26"/>
        <v>155.8</v>
      </c>
    </row>
    <row r="167" spans="1:12" ht="15">
      <c r="A167" s="25"/>
      <c r="B167" s="26"/>
      <c r="C167" s="27"/>
      <c r="D167" s="11" t="s">
        <v>52</v>
      </c>
      <c r="E167" s="8"/>
      <c r="F167" s="2"/>
      <c r="G167" s="2"/>
      <c r="H167" s="2"/>
      <c r="I167" s="2"/>
      <c r="J167" s="2"/>
      <c r="K167" s="2"/>
      <c r="L167" s="2"/>
    </row>
    <row r="168" spans="1:12" ht="15">
      <c r="A168" s="25"/>
      <c r="B168" s="26"/>
      <c r="C168" s="27"/>
      <c r="D168" s="11" t="s">
        <v>53</v>
      </c>
      <c r="E168" s="8"/>
      <c r="F168" s="2"/>
      <c r="G168" s="2"/>
      <c r="H168" s="2"/>
      <c r="I168" s="2"/>
      <c r="J168" s="2"/>
      <c r="K168" s="2"/>
      <c r="L168" s="2"/>
    </row>
    <row r="169" spans="1:12" ht="15">
      <c r="A169" s="25"/>
      <c r="B169" s="26"/>
      <c r="C169" s="27"/>
      <c r="D169" s="11" t="s">
        <v>54</v>
      </c>
      <c r="E169" s="8"/>
      <c r="F169" s="13">
        <v>110</v>
      </c>
      <c r="G169" s="13">
        <v>99</v>
      </c>
      <c r="H169" s="13">
        <v>99</v>
      </c>
      <c r="I169" s="13">
        <v>146.9</v>
      </c>
      <c r="J169" s="13">
        <v>151.3</v>
      </c>
      <c r="K169" s="13">
        <v>155.8</v>
      </c>
      <c r="L169" s="13">
        <v>155.8</v>
      </c>
    </row>
    <row r="170" spans="1:12" ht="15">
      <c r="A170" s="25"/>
      <c r="B170" s="26"/>
      <c r="C170" s="27"/>
      <c r="D170" s="11" t="s">
        <v>60</v>
      </c>
      <c r="E170" s="8"/>
      <c r="F170" s="2"/>
      <c r="G170" s="2"/>
      <c r="H170" s="2"/>
      <c r="I170" s="8"/>
      <c r="J170" s="8"/>
      <c r="K170" s="8"/>
      <c r="L170" s="8"/>
    </row>
    <row r="171" spans="1:12" ht="15" customHeight="1">
      <c r="A171" s="25">
        <v>28</v>
      </c>
      <c r="B171" s="26" t="s">
        <v>66</v>
      </c>
      <c r="C171" s="35" t="s">
        <v>79</v>
      </c>
      <c r="D171" s="11" t="s">
        <v>47</v>
      </c>
      <c r="E171" s="8"/>
      <c r="F171" s="2">
        <f>+F176+F181+F186</f>
        <v>13121.2</v>
      </c>
      <c r="G171" s="2">
        <f>+G176+G181+G186</f>
        <v>0</v>
      </c>
      <c r="H171" s="2">
        <f aca="true" t="shared" si="27" ref="G171:L172">+H176</f>
        <v>0</v>
      </c>
      <c r="I171" s="2">
        <f t="shared" si="27"/>
        <v>0</v>
      </c>
      <c r="J171" s="2">
        <f t="shared" si="27"/>
        <v>0</v>
      </c>
      <c r="K171" s="2">
        <f t="shared" si="27"/>
        <v>0</v>
      </c>
      <c r="L171" s="2">
        <f t="shared" si="27"/>
        <v>0</v>
      </c>
    </row>
    <row r="172" spans="1:12" ht="15">
      <c r="A172" s="25"/>
      <c r="B172" s="26"/>
      <c r="C172" s="35"/>
      <c r="D172" s="11" t="s">
        <v>52</v>
      </c>
      <c r="E172" s="8"/>
      <c r="F172" s="2">
        <f>+F177+F182+F187</f>
        <v>0</v>
      </c>
      <c r="G172" s="2">
        <f t="shared" si="27"/>
        <v>0</v>
      </c>
      <c r="H172" s="2">
        <f t="shared" si="27"/>
        <v>0</v>
      </c>
      <c r="I172" s="2">
        <f t="shared" si="27"/>
        <v>0</v>
      </c>
      <c r="J172" s="2">
        <f t="shared" si="27"/>
        <v>0</v>
      </c>
      <c r="K172" s="2">
        <f t="shared" si="27"/>
        <v>0</v>
      </c>
      <c r="L172" s="2">
        <f t="shared" si="27"/>
        <v>0</v>
      </c>
    </row>
    <row r="173" spans="1:12" ht="15">
      <c r="A173" s="25"/>
      <c r="B173" s="26"/>
      <c r="C173" s="35"/>
      <c r="D173" s="11" t="s">
        <v>53</v>
      </c>
      <c r="E173" s="8"/>
      <c r="F173" s="2">
        <f>+F178+F183+F188</f>
        <v>0</v>
      </c>
      <c r="G173" s="2">
        <f>+G178+G183+G188</f>
        <v>0</v>
      </c>
      <c r="H173" s="2">
        <f aca="true" t="shared" si="28" ref="H173:L174">+H178</f>
        <v>0</v>
      </c>
      <c r="I173" s="2">
        <f t="shared" si="28"/>
        <v>0</v>
      </c>
      <c r="J173" s="2">
        <f t="shared" si="28"/>
        <v>0</v>
      </c>
      <c r="K173" s="2">
        <f t="shared" si="28"/>
        <v>0</v>
      </c>
      <c r="L173" s="2">
        <f t="shared" si="28"/>
        <v>0</v>
      </c>
    </row>
    <row r="174" spans="1:12" ht="15">
      <c r="A174" s="25"/>
      <c r="B174" s="26"/>
      <c r="C174" s="35"/>
      <c r="D174" s="11" t="s">
        <v>54</v>
      </c>
      <c r="E174" s="8"/>
      <c r="F174" s="2">
        <f>+F179+F184+F189</f>
        <v>13121.2</v>
      </c>
      <c r="G174" s="2">
        <f>+G179+G184+G189</f>
        <v>0</v>
      </c>
      <c r="H174" s="2">
        <f t="shared" si="28"/>
        <v>0</v>
      </c>
      <c r="I174" s="2">
        <f t="shared" si="28"/>
        <v>0</v>
      </c>
      <c r="J174" s="2">
        <f t="shared" si="28"/>
        <v>0</v>
      </c>
      <c r="K174" s="2">
        <f t="shared" si="28"/>
        <v>0</v>
      </c>
      <c r="L174" s="2">
        <f t="shared" si="28"/>
        <v>0</v>
      </c>
    </row>
    <row r="175" spans="1:12" ht="15">
      <c r="A175" s="25"/>
      <c r="B175" s="26"/>
      <c r="C175" s="35"/>
      <c r="D175" s="11" t="s">
        <v>60</v>
      </c>
      <c r="E175" s="8"/>
      <c r="F175" s="2"/>
      <c r="G175" s="2"/>
      <c r="H175" s="2"/>
      <c r="I175" s="8"/>
      <c r="J175" s="8"/>
      <c r="K175" s="8"/>
      <c r="L175" s="8"/>
    </row>
    <row r="176" spans="1:12" ht="16.5" customHeight="1">
      <c r="A176" s="25">
        <v>29</v>
      </c>
      <c r="B176" s="26" t="s">
        <v>100</v>
      </c>
      <c r="C176" s="35" t="s">
        <v>79</v>
      </c>
      <c r="D176" s="11" t="s">
        <v>47</v>
      </c>
      <c r="E176" s="8"/>
      <c r="F176" s="2">
        <f>+F179+F178+F177+F180</f>
        <v>0</v>
      </c>
      <c r="G176" s="2">
        <f>+G178+G179</f>
        <v>0</v>
      </c>
      <c r="H176" s="2"/>
      <c r="I176" s="2"/>
      <c r="J176" s="2"/>
      <c r="K176" s="2"/>
      <c r="L176" s="2"/>
    </row>
    <row r="177" spans="1:12" ht="15">
      <c r="A177" s="25"/>
      <c r="B177" s="26"/>
      <c r="C177" s="35"/>
      <c r="D177" s="11" t="s">
        <v>52</v>
      </c>
      <c r="E177" s="8"/>
      <c r="F177" s="2"/>
      <c r="G177" s="2"/>
      <c r="H177" s="2"/>
      <c r="I177" s="2"/>
      <c r="J177" s="2"/>
      <c r="K177" s="2"/>
      <c r="L177" s="2"/>
    </row>
    <row r="178" spans="1:12" ht="15">
      <c r="A178" s="25"/>
      <c r="B178" s="26"/>
      <c r="C178" s="35"/>
      <c r="D178" s="11" t="s">
        <v>53</v>
      </c>
      <c r="E178" s="8"/>
      <c r="F178" s="2"/>
      <c r="G178" s="2"/>
      <c r="H178" s="2"/>
      <c r="I178" s="2"/>
      <c r="J178" s="2"/>
      <c r="K178" s="2"/>
      <c r="L178" s="2"/>
    </row>
    <row r="179" spans="1:12" ht="15">
      <c r="A179" s="25"/>
      <c r="B179" s="26"/>
      <c r="C179" s="35"/>
      <c r="D179" s="11" t="s">
        <v>54</v>
      </c>
      <c r="E179" s="8"/>
      <c r="F179" s="2"/>
      <c r="G179" s="2"/>
      <c r="H179" s="2"/>
      <c r="I179" s="2"/>
      <c r="J179" s="2"/>
      <c r="K179" s="2"/>
      <c r="L179" s="2"/>
    </row>
    <row r="180" spans="1:12" ht="15">
      <c r="A180" s="25"/>
      <c r="B180" s="26"/>
      <c r="C180" s="35"/>
      <c r="D180" s="11" t="s">
        <v>60</v>
      </c>
      <c r="E180" s="8"/>
      <c r="F180" s="2"/>
      <c r="G180" s="2"/>
      <c r="H180" s="2"/>
      <c r="I180" s="8"/>
      <c r="J180" s="8"/>
      <c r="K180" s="8"/>
      <c r="L180" s="8"/>
    </row>
    <row r="181" spans="1:12" ht="16.5" customHeight="1">
      <c r="A181" s="25">
        <v>30</v>
      </c>
      <c r="B181" s="26" t="s">
        <v>101</v>
      </c>
      <c r="C181" s="35" t="s">
        <v>79</v>
      </c>
      <c r="D181" s="11" t="s">
        <v>47</v>
      </c>
      <c r="E181" s="8"/>
      <c r="F181" s="2">
        <f>+F182+F183+F184+F185</f>
        <v>8610.6</v>
      </c>
      <c r="G181" s="2">
        <f>+G184</f>
        <v>0</v>
      </c>
      <c r="H181" s="2"/>
      <c r="I181" s="2"/>
      <c r="J181" s="2"/>
      <c r="K181" s="2"/>
      <c r="L181" s="2"/>
    </row>
    <row r="182" spans="1:12" ht="15">
      <c r="A182" s="25"/>
      <c r="B182" s="26"/>
      <c r="C182" s="35"/>
      <c r="D182" s="11" t="s">
        <v>52</v>
      </c>
      <c r="E182" s="8"/>
      <c r="F182" s="2"/>
      <c r="G182" s="2"/>
      <c r="H182" s="2"/>
      <c r="I182" s="2"/>
      <c r="J182" s="2"/>
      <c r="K182" s="2"/>
      <c r="L182" s="2"/>
    </row>
    <row r="183" spans="1:12" ht="15">
      <c r="A183" s="25"/>
      <c r="B183" s="26"/>
      <c r="C183" s="35"/>
      <c r="D183" s="11" t="s">
        <v>53</v>
      </c>
      <c r="E183" s="8"/>
      <c r="F183" s="2"/>
      <c r="G183" s="2"/>
      <c r="H183" s="2"/>
      <c r="I183" s="2"/>
      <c r="J183" s="2"/>
      <c r="K183" s="2"/>
      <c r="L183" s="2"/>
    </row>
    <row r="184" spans="1:12" ht="15">
      <c r="A184" s="25"/>
      <c r="B184" s="26"/>
      <c r="C184" s="35"/>
      <c r="D184" s="11" t="s">
        <v>54</v>
      </c>
      <c r="E184" s="8"/>
      <c r="F184" s="2">
        <v>8610.6</v>
      </c>
      <c r="G184" s="2"/>
      <c r="H184" s="2"/>
      <c r="I184" s="2"/>
      <c r="J184" s="2"/>
      <c r="K184" s="2"/>
      <c r="L184" s="2"/>
    </row>
    <row r="185" spans="1:12" ht="15">
      <c r="A185" s="25"/>
      <c r="B185" s="26"/>
      <c r="C185" s="35"/>
      <c r="D185" s="11" t="s">
        <v>60</v>
      </c>
      <c r="E185" s="8"/>
      <c r="F185" s="2"/>
      <c r="G185" s="2"/>
      <c r="H185" s="2"/>
      <c r="I185" s="8"/>
      <c r="J185" s="8"/>
      <c r="K185" s="8"/>
      <c r="L185" s="8"/>
    </row>
    <row r="186" spans="1:12" ht="16.5" customHeight="1">
      <c r="A186" s="25">
        <v>31</v>
      </c>
      <c r="B186" s="26" t="s">
        <v>102</v>
      </c>
      <c r="C186" s="35" t="s">
        <v>79</v>
      </c>
      <c r="D186" s="11" t="s">
        <v>47</v>
      </c>
      <c r="E186" s="8"/>
      <c r="F186" s="2">
        <f>+F187+F188+F189+F190</f>
        <v>4510.6</v>
      </c>
      <c r="G186" s="2">
        <f>+G189</f>
        <v>0</v>
      </c>
      <c r="H186" s="2"/>
      <c r="I186" s="2"/>
      <c r="J186" s="2"/>
      <c r="K186" s="2"/>
      <c r="L186" s="2"/>
    </row>
    <row r="187" spans="1:12" ht="15">
      <c r="A187" s="25"/>
      <c r="B187" s="26"/>
      <c r="C187" s="35"/>
      <c r="D187" s="11" t="s">
        <v>52</v>
      </c>
      <c r="E187" s="8"/>
      <c r="F187" s="2"/>
      <c r="G187" s="2"/>
      <c r="H187" s="2"/>
      <c r="I187" s="2"/>
      <c r="J187" s="2"/>
      <c r="K187" s="2"/>
      <c r="L187" s="2"/>
    </row>
    <row r="188" spans="1:12" ht="15">
      <c r="A188" s="25"/>
      <c r="B188" s="26"/>
      <c r="C188" s="35"/>
      <c r="D188" s="11" t="s">
        <v>53</v>
      </c>
      <c r="E188" s="8"/>
      <c r="F188" s="2"/>
      <c r="G188" s="2"/>
      <c r="H188" s="2"/>
      <c r="I188" s="2"/>
      <c r="J188" s="2"/>
      <c r="K188" s="2"/>
      <c r="L188" s="2"/>
    </row>
    <row r="189" spans="1:12" ht="15">
      <c r="A189" s="25"/>
      <c r="B189" s="26"/>
      <c r="C189" s="35"/>
      <c r="D189" s="11" t="s">
        <v>54</v>
      </c>
      <c r="E189" s="8"/>
      <c r="F189" s="2">
        <v>4510.6</v>
      </c>
      <c r="G189" s="2"/>
      <c r="H189" s="2"/>
      <c r="I189" s="2"/>
      <c r="J189" s="2"/>
      <c r="K189" s="2"/>
      <c r="L189" s="2"/>
    </row>
    <row r="190" spans="1:12" ht="15">
      <c r="A190" s="25"/>
      <c r="B190" s="26"/>
      <c r="C190" s="35"/>
      <c r="D190" s="11" t="s">
        <v>60</v>
      </c>
      <c r="E190" s="8"/>
      <c r="F190" s="2"/>
      <c r="G190" s="2"/>
      <c r="H190" s="2"/>
      <c r="I190" s="8"/>
      <c r="J190" s="8"/>
      <c r="K190" s="8"/>
      <c r="L190" s="8"/>
    </row>
    <row r="191" spans="1:12" ht="15" customHeight="1">
      <c r="A191" s="25">
        <v>32</v>
      </c>
      <c r="B191" s="26" t="s">
        <v>68</v>
      </c>
      <c r="C191" s="27" t="s">
        <v>67</v>
      </c>
      <c r="D191" s="11" t="s">
        <v>47</v>
      </c>
      <c r="E191" s="8"/>
      <c r="F191" s="13">
        <f>+F192+F193+F194</f>
        <v>1733.6000000000001</v>
      </c>
      <c r="G191" s="13">
        <f>+G192+G193+G194</f>
        <v>1733.6000000000001</v>
      </c>
      <c r="H191" s="13">
        <f>+H192+H193+H194</f>
        <v>1733.6000000000001</v>
      </c>
      <c r="I191" s="2">
        <f>+I192+I193+I195</f>
        <v>0</v>
      </c>
      <c r="J191" s="2">
        <f>+J192+J193+J195</f>
        <v>0</v>
      </c>
      <c r="K191" s="2">
        <f>+K192+K193+K195</f>
        <v>0</v>
      </c>
      <c r="L191" s="2">
        <f>+L192+L193+L195</f>
        <v>0</v>
      </c>
    </row>
    <row r="192" spans="1:12" ht="15">
      <c r="A192" s="25"/>
      <c r="B192" s="26"/>
      <c r="C192" s="27"/>
      <c r="D192" s="11" t="s">
        <v>52</v>
      </c>
      <c r="E192" s="8"/>
      <c r="F192" s="13"/>
      <c r="G192" s="13"/>
      <c r="H192" s="13"/>
      <c r="I192" s="2"/>
      <c r="J192" s="2"/>
      <c r="K192" s="2"/>
      <c r="L192" s="2"/>
    </row>
    <row r="193" spans="1:12" ht="15">
      <c r="A193" s="25"/>
      <c r="B193" s="26"/>
      <c r="C193" s="27"/>
      <c r="D193" s="11" t="s">
        <v>53</v>
      </c>
      <c r="E193" s="8"/>
      <c r="F193" s="13">
        <v>1620.2</v>
      </c>
      <c r="G193" s="13">
        <v>1620.2</v>
      </c>
      <c r="H193" s="13">
        <v>1620.2</v>
      </c>
      <c r="I193" s="2"/>
      <c r="J193" s="2"/>
      <c r="K193" s="2"/>
      <c r="L193" s="2"/>
    </row>
    <row r="194" spans="1:12" ht="15">
      <c r="A194" s="25"/>
      <c r="B194" s="26"/>
      <c r="C194" s="27"/>
      <c r="D194" s="11" t="s">
        <v>54</v>
      </c>
      <c r="E194" s="8"/>
      <c r="F194" s="13">
        <v>113.4</v>
      </c>
      <c r="G194" s="13">
        <v>113.4</v>
      </c>
      <c r="H194" s="13">
        <v>113.4</v>
      </c>
      <c r="I194" s="2"/>
      <c r="J194" s="2"/>
      <c r="K194" s="2"/>
      <c r="L194" s="2"/>
    </row>
    <row r="195" spans="1:12" ht="15">
      <c r="A195" s="25"/>
      <c r="B195" s="26"/>
      <c r="C195" s="27"/>
      <c r="D195" s="11" t="s">
        <v>60</v>
      </c>
      <c r="E195" s="8"/>
      <c r="F195" s="2"/>
      <c r="G195" s="2"/>
      <c r="H195" s="2"/>
      <c r="I195" s="2"/>
      <c r="J195" s="2"/>
      <c r="K195" s="2"/>
      <c r="L195" s="2"/>
    </row>
    <row r="196" spans="1:12" ht="15">
      <c r="A196" s="28">
        <v>33</v>
      </c>
      <c r="B196" s="26" t="s">
        <v>33</v>
      </c>
      <c r="C196" s="27" t="s">
        <v>67</v>
      </c>
      <c r="D196" s="11" t="s">
        <v>47</v>
      </c>
      <c r="E196" s="8"/>
      <c r="F196" s="2">
        <f aca="true" t="shared" si="29" ref="F196:L196">+F197+F198+F199</f>
        <v>1320.5</v>
      </c>
      <c r="G196" s="2">
        <f t="shared" si="29"/>
        <v>567.5</v>
      </c>
      <c r="H196" s="2">
        <f t="shared" si="29"/>
        <v>163</v>
      </c>
      <c r="I196" s="2">
        <f t="shared" si="29"/>
        <v>425</v>
      </c>
      <c r="J196" s="2">
        <f t="shared" si="29"/>
        <v>425</v>
      </c>
      <c r="K196" s="2">
        <f t="shared" si="29"/>
        <v>0</v>
      </c>
      <c r="L196" s="2">
        <f t="shared" si="29"/>
        <v>0</v>
      </c>
    </row>
    <row r="197" spans="1:12" ht="15">
      <c r="A197" s="29"/>
      <c r="B197" s="26"/>
      <c r="C197" s="27"/>
      <c r="D197" s="11" t="s">
        <v>52</v>
      </c>
      <c r="E197" s="8"/>
      <c r="F197" s="2"/>
      <c r="G197" s="2"/>
      <c r="H197" s="2"/>
      <c r="I197" s="2"/>
      <c r="J197" s="2"/>
      <c r="K197" s="2"/>
      <c r="L197" s="2"/>
    </row>
    <row r="198" spans="1:12" ht="15">
      <c r="A198" s="29"/>
      <c r="B198" s="26"/>
      <c r="C198" s="27"/>
      <c r="D198" s="11" t="s">
        <v>53</v>
      </c>
      <c r="E198" s="8"/>
      <c r="F198" s="2"/>
      <c r="G198" s="2"/>
      <c r="H198" s="2"/>
      <c r="I198" s="2"/>
      <c r="J198" s="2"/>
      <c r="K198" s="2"/>
      <c r="L198" s="2"/>
    </row>
    <row r="199" spans="1:12" ht="15">
      <c r="A199" s="29"/>
      <c r="B199" s="26"/>
      <c r="C199" s="27"/>
      <c r="D199" s="11" t="s">
        <v>54</v>
      </c>
      <c r="E199" s="8"/>
      <c r="F199" s="2">
        <f>+F204+F209+F214+F219+F224+F229+F234</f>
        <v>1320.5</v>
      </c>
      <c r="G199" s="2">
        <f>+G204+G209+G214+G219+G224+G229+G234</f>
        <v>567.5</v>
      </c>
      <c r="H199" s="2">
        <f>+H204+H209+H214+H219+H224+H229+H234</f>
        <v>163</v>
      </c>
      <c r="I199" s="2">
        <f>+I204+I209+I214+I219+I224+I229+I234</f>
        <v>425</v>
      </c>
      <c r="J199" s="2">
        <f>+J204+J209+J214+J219+J224+J229+J234</f>
        <v>425</v>
      </c>
      <c r="K199" s="2">
        <f>+K204+K210+K214+K219+K224+K229+K234</f>
        <v>0</v>
      </c>
      <c r="L199" s="2">
        <f>+L204+L210+L214+L219+L224+L229+L234</f>
        <v>0</v>
      </c>
    </row>
    <row r="200" spans="1:12" ht="15">
      <c r="A200" s="66"/>
      <c r="B200" s="26"/>
      <c r="C200" s="27"/>
      <c r="D200" s="11" t="s">
        <v>60</v>
      </c>
      <c r="E200" s="8"/>
      <c r="F200" s="2"/>
      <c r="G200" s="2"/>
      <c r="H200" s="2"/>
      <c r="I200" s="2"/>
      <c r="J200" s="2"/>
      <c r="K200" s="2"/>
      <c r="L200" s="2"/>
    </row>
    <row r="201" spans="1:12" ht="15">
      <c r="A201" s="28">
        <v>35</v>
      </c>
      <c r="B201" s="30" t="s">
        <v>82</v>
      </c>
      <c r="C201" s="27" t="s">
        <v>67</v>
      </c>
      <c r="D201" s="11" t="s">
        <v>47</v>
      </c>
      <c r="E201" s="8"/>
      <c r="F201" s="13">
        <f>+F202+F203+F204+F205</f>
        <v>1013</v>
      </c>
      <c r="G201" s="2">
        <f>+G204</f>
        <v>0</v>
      </c>
      <c r="H201" s="2"/>
      <c r="I201" s="2"/>
      <c r="J201" s="2"/>
      <c r="K201" s="2"/>
      <c r="L201" s="2"/>
    </row>
    <row r="202" spans="1:12" ht="14.25" customHeight="1">
      <c r="A202" s="29"/>
      <c r="B202" s="31"/>
      <c r="C202" s="27"/>
      <c r="D202" s="11" t="s">
        <v>52</v>
      </c>
      <c r="E202" s="8"/>
      <c r="F202" s="2"/>
      <c r="G202" s="2"/>
      <c r="H202" s="2"/>
      <c r="I202" s="2"/>
      <c r="J202" s="2"/>
      <c r="K202" s="2"/>
      <c r="L202" s="2"/>
    </row>
    <row r="203" spans="1:12" ht="15">
      <c r="A203" s="29"/>
      <c r="B203" s="31"/>
      <c r="C203" s="27"/>
      <c r="D203" s="11" t="s">
        <v>53</v>
      </c>
      <c r="E203" s="8"/>
      <c r="F203" s="2"/>
      <c r="G203" s="2"/>
      <c r="H203" s="2"/>
      <c r="I203" s="2"/>
      <c r="J203" s="2"/>
      <c r="K203" s="2"/>
      <c r="L203" s="2"/>
    </row>
    <row r="204" spans="1:12" ht="15">
      <c r="A204" s="29"/>
      <c r="B204" s="31"/>
      <c r="C204" s="27"/>
      <c r="D204" s="11" t="s">
        <v>54</v>
      </c>
      <c r="E204" s="8"/>
      <c r="F204" s="13">
        <v>1013</v>
      </c>
      <c r="G204" s="2"/>
      <c r="H204" s="2"/>
      <c r="I204" s="2"/>
      <c r="J204" s="2"/>
      <c r="K204" s="2"/>
      <c r="L204" s="2"/>
    </row>
    <row r="205" spans="1:12" ht="15">
      <c r="A205" s="66"/>
      <c r="B205" s="32"/>
      <c r="C205" s="27"/>
      <c r="D205" s="11" t="s">
        <v>60</v>
      </c>
      <c r="E205" s="8"/>
      <c r="F205" s="2"/>
      <c r="G205" s="2"/>
      <c r="H205" s="2"/>
      <c r="I205" s="2"/>
      <c r="J205" s="2"/>
      <c r="K205" s="2"/>
      <c r="L205" s="2"/>
    </row>
    <row r="206" spans="1:12" ht="15" customHeight="1">
      <c r="A206" s="28">
        <v>36</v>
      </c>
      <c r="B206" s="30" t="s">
        <v>0</v>
      </c>
      <c r="C206" s="33" t="s">
        <v>67</v>
      </c>
      <c r="D206" s="11" t="s">
        <v>47</v>
      </c>
      <c r="E206" s="8"/>
      <c r="F206" s="13">
        <f>+F207+F208+F209+F210</f>
        <v>152</v>
      </c>
      <c r="G206" s="13">
        <f>+G209</f>
        <v>152</v>
      </c>
      <c r="H206" s="13">
        <f>+H209</f>
        <v>152</v>
      </c>
      <c r="I206" s="13">
        <v>144</v>
      </c>
      <c r="J206" s="13">
        <v>144</v>
      </c>
      <c r="K206" s="2"/>
      <c r="L206" s="2"/>
    </row>
    <row r="207" spans="1:12" ht="15">
      <c r="A207" s="29"/>
      <c r="B207" s="31"/>
      <c r="C207" s="34"/>
      <c r="D207" s="11" t="s">
        <v>52</v>
      </c>
      <c r="E207" s="8"/>
      <c r="F207" s="2"/>
      <c r="G207" s="2"/>
      <c r="H207" s="2"/>
      <c r="I207" s="2"/>
      <c r="J207" s="2"/>
      <c r="K207" s="2"/>
      <c r="L207" s="2"/>
    </row>
    <row r="208" spans="1:12" ht="15">
      <c r="A208" s="29"/>
      <c r="B208" s="31"/>
      <c r="C208" s="34"/>
      <c r="D208" s="11" t="s">
        <v>53</v>
      </c>
      <c r="E208" s="8"/>
      <c r="F208" s="2"/>
      <c r="G208" s="2"/>
      <c r="H208" s="2"/>
      <c r="I208" s="2"/>
      <c r="J208" s="2"/>
      <c r="K208" s="2"/>
      <c r="L208" s="2"/>
    </row>
    <row r="209" spans="1:12" ht="18.75" customHeight="1">
      <c r="A209" s="29"/>
      <c r="B209" s="31"/>
      <c r="C209" s="34"/>
      <c r="D209" s="11" t="s">
        <v>54</v>
      </c>
      <c r="E209" s="8"/>
      <c r="F209" s="13">
        <v>152</v>
      </c>
      <c r="G209" s="13">
        <v>152</v>
      </c>
      <c r="H209" s="13">
        <v>152</v>
      </c>
      <c r="I209" s="2">
        <v>144</v>
      </c>
      <c r="J209" s="2">
        <v>144</v>
      </c>
      <c r="K209" s="2"/>
      <c r="L209" s="2"/>
    </row>
    <row r="210" spans="1:12" ht="21.75" customHeight="1">
      <c r="A210" s="66"/>
      <c r="B210" s="32"/>
      <c r="C210" s="51"/>
      <c r="D210" s="11" t="s">
        <v>60</v>
      </c>
      <c r="E210" s="8"/>
      <c r="F210" s="2"/>
      <c r="G210" s="2"/>
      <c r="H210" s="2"/>
      <c r="I210" s="2"/>
      <c r="J210" s="2"/>
      <c r="K210" s="2"/>
      <c r="L210" s="2"/>
    </row>
    <row r="211" spans="1:12" ht="21.75" customHeight="1">
      <c r="A211" s="28">
        <v>37</v>
      </c>
      <c r="B211" s="30" t="s">
        <v>1</v>
      </c>
      <c r="C211" s="27" t="s">
        <v>67</v>
      </c>
      <c r="D211" s="11" t="s">
        <v>47</v>
      </c>
      <c r="E211" s="8"/>
      <c r="F211" s="2"/>
      <c r="G211" s="13">
        <f>+G212+G213+G214+G215</f>
        <v>260</v>
      </c>
      <c r="H211" s="2"/>
      <c r="I211" s="2">
        <v>260</v>
      </c>
      <c r="J211" s="2">
        <f>+J212+J213+J214+J215</f>
        <v>260</v>
      </c>
      <c r="K211" s="2"/>
      <c r="L211" s="2"/>
    </row>
    <row r="212" spans="1:12" ht="21.75" customHeight="1">
      <c r="A212" s="29"/>
      <c r="B212" s="31"/>
      <c r="C212" s="27"/>
      <c r="D212" s="11" t="s">
        <v>52</v>
      </c>
      <c r="E212" s="8"/>
      <c r="F212" s="2"/>
      <c r="G212" s="2"/>
      <c r="H212" s="2"/>
      <c r="I212" s="2"/>
      <c r="J212" s="2"/>
      <c r="K212" s="2"/>
      <c r="L212" s="2"/>
    </row>
    <row r="213" spans="1:12" ht="21.75" customHeight="1">
      <c r="A213" s="29"/>
      <c r="B213" s="31"/>
      <c r="C213" s="27"/>
      <c r="D213" s="11" t="s">
        <v>53</v>
      </c>
      <c r="E213" s="8"/>
      <c r="F213" s="2"/>
      <c r="G213" s="2"/>
      <c r="H213" s="2"/>
      <c r="I213" s="2"/>
      <c r="J213" s="2"/>
      <c r="K213" s="2"/>
      <c r="L213" s="2"/>
    </row>
    <row r="214" spans="1:12" ht="21.75" customHeight="1">
      <c r="A214" s="29"/>
      <c r="B214" s="31"/>
      <c r="C214" s="27"/>
      <c r="D214" s="11" t="s">
        <v>54</v>
      </c>
      <c r="E214" s="8"/>
      <c r="F214" s="2"/>
      <c r="G214" s="13">
        <v>260</v>
      </c>
      <c r="H214" s="2"/>
      <c r="I214" s="2">
        <v>260</v>
      </c>
      <c r="J214" s="2">
        <v>260</v>
      </c>
      <c r="K214" s="2"/>
      <c r="L214" s="2"/>
    </row>
    <row r="215" spans="1:12" ht="21.75" customHeight="1">
      <c r="A215" s="66"/>
      <c r="B215" s="32"/>
      <c r="C215" s="27"/>
      <c r="D215" s="11" t="s">
        <v>60</v>
      </c>
      <c r="E215" s="8"/>
      <c r="F215" s="2"/>
      <c r="G215" s="2"/>
      <c r="H215" s="2"/>
      <c r="I215" s="2"/>
      <c r="J215" s="2"/>
      <c r="K215" s="2"/>
      <c r="L215" s="2"/>
    </row>
    <row r="216" spans="1:12" ht="21.75" customHeight="1">
      <c r="A216" s="28">
        <v>38</v>
      </c>
      <c r="B216" s="30" t="s">
        <v>2</v>
      </c>
      <c r="C216" s="27" t="s">
        <v>67</v>
      </c>
      <c r="D216" s="11" t="s">
        <v>47</v>
      </c>
      <c r="E216" s="8"/>
      <c r="F216" s="2"/>
      <c r="G216" s="2">
        <f>+G217+G218+G219+G220</f>
        <v>0</v>
      </c>
      <c r="H216" s="2"/>
      <c r="I216" s="2"/>
      <c r="J216" s="2"/>
      <c r="K216" s="2"/>
      <c r="L216" s="2"/>
    </row>
    <row r="217" spans="1:12" ht="21.75" customHeight="1">
      <c r="A217" s="29"/>
      <c r="B217" s="31"/>
      <c r="C217" s="27"/>
      <c r="D217" s="11" t="s">
        <v>52</v>
      </c>
      <c r="E217" s="8"/>
      <c r="F217" s="2"/>
      <c r="G217" s="2"/>
      <c r="H217" s="2"/>
      <c r="I217" s="2"/>
      <c r="J217" s="2"/>
      <c r="K217" s="2"/>
      <c r="L217" s="2"/>
    </row>
    <row r="218" spans="1:12" ht="21.75" customHeight="1">
      <c r="A218" s="29"/>
      <c r="B218" s="31"/>
      <c r="C218" s="27"/>
      <c r="D218" s="11" t="s">
        <v>53</v>
      </c>
      <c r="E218" s="8"/>
      <c r="F218" s="2"/>
      <c r="G218" s="2"/>
      <c r="H218" s="2"/>
      <c r="I218" s="2"/>
      <c r="J218" s="2"/>
      <c r="K218" s="2"/>
      <c r="L218" s="2"/>
    </row>
    <row r="219" spans="1:12" ht="21.75" customHeight="1">
      <c r="A219" s="29"/>
      <c r="B219" s="31"/>
      <c r="C219" s="27"/>
      <c r="D219" s="11" t="s">
        <v>54</v>
      </c>
      <c r="E219" s="8"/>
      <c r="F219" s="2"/>
      <c r="G219" s="2"/>
      <c r="H219" s="2"/>
      <c r="I219" s="2"/>
      <c r="J219" s="2"/>
      <c r="K219" s="2"/>
      <c r="L219" s="2"/>
    </row>
    <row r="220" spans="1:12" ht="21.75" customHeight="1">
      <c r="A220" s="66"/>
      <c r="B220" s="32"/>
      <c r="C220" s="27"/>
      <c r="D220" s="11" t="s">
        <v>60</v>
      </c>
      <c r="E220" s="8"/>
      <c r="F220" s="2"/>
      <c r="G220" s="2"/>
      <c r="H220" s="2"/>
      <c r="I220" s="2"/>
      <c r="J220" s="2"/>
      <c r="K220" s="2"/>
      <c r="L220" s="2"/>
    </row>
    <row r="221" spans="1:12" ht="21.75" customHeight="1">
      <c r="A221" s="28">
        <v>39</v>
      </c>
      <c r="B221" s="30" t="s">
        <v>3</v>
      </c>
      <c r="C221" s="27" t="s">
        <v>67</v>
      </c>
      <c r="D221" s="11" t="s">
        <v>47</v>
      </c>
      <c r="E221" s="8"/>
      <c r="F221" s="2"/>
      <c r="G221" s="2">
        <f>+G222+G223+G224+G225</f>
        <v>0</v>
      </c>
      <c r="H221" s="2"/>
      <c r="I221" s="2">
        <v>10</v>
      </c>
      <c r="J221" s="2">
        <v>10</v>
      </c>
      <c r="K221" s="2">
        <f>+K222+K223+K224+K225</f>
        <v>0</v>
      </c>
      <c r="L221" s="2">
        <f>+L222+L223+L224+L225</f>
        <v>0</v>
      </c>
    </row>
    <row r="222" spans="1:12" ht="21.75" customHeight="1">
      <c r="A222" s="29"/>
      <c r="B222" s="31"/>
      <c r="C222" s="27"/>
      <c r="D222" s="11" t="s">
        <v>52</v>
      </c>
      <c r="E222" s="8"/>
      <c r="F222" s="2"/>
      <c r="G222" s="2"/>
      <c r="H222" s="2"/>
      <c r="I222" s="2"/>
      <c r="J222" s="2"/>
      <c r="K222" s="2"/>
      <c r="L222" s="2"/>
    </row>
    <row r="223" spans="1:12" ht="21.75" customHeight="1">
      <c r="A223" s="29"/>
      <c r="B223" s="31"/>
      <c r="C223" s="27"/>
      <c r="D223" s="11" t="s">
        <v>53</v>
      </c>
      <c r="E223" s="8"/>
      <c r="F223" s="2"/>
      <c r="G223" s="2"/>
      <c r="H223" s="2"/>
      <c r="I223" s="2"/>
      <c r="J223" s="2"/>
      <c r="K223" s="2"/>
      <c r="L223" s="2"/>
    </row>
    <row r="224" spans="1:12" ht="21.75" customHeight="1">
      <c r="A224" s="29"/>
      <c r="B224" s="31"/>
      <c r="C224" s="27"/>
      <c r="D224" s="11" t="s">
        <v>54</v>
      </c>
      <c r="E224" s="8"/>
      <c r="F224" s="2"/>
      <c r="G224" s="2"/>
      <c r="H224" s="2"/>
      <c r="I224" s="2">
        <v>10</v>
      </c>
      <c r="J224" s="2">
        <v>10</v>
      </c>
      <c r="K224" s="2"/>
      <c r="L224" s="2"/>
    </row>
    <row r="225" spans="1:12" ht="21.75" customHeight="1">
      <c r="A225" s="66"/>
      <c r="B225" s="32"/>
      <c r="C225" s="27"/>
      <c r="D225" s="11" t="s">
        <v>60</v>
      </c>
      <c r="E225" s="8"/>
      <c r="F225" s="2"/>
      <c r="G225" s="2"/>
      <c r="H225" s="2"/>
      <c r="I225" s="2"/>
      <c r="J225" s="2"/>
      <c r="K225" s="2"/>
      <c r="L225" s="2"/>
    </row>
    <row r="226" spans="1:12" ht="21.75" customHeight="1">
      <c r="A226" s="28">
        <v>40</v>
      </c>
      <c r="B226" s="30" t="s">
        <v>4</v>
      </c>
      <c r="C226" s="27" t="s">
        <v>67</v>
      </c>
      <c r="D226" s="11" t="s">
        <v>47</v>
      </c>
      <c r="E226" s="8"/>
      <c r="F226" s="13">
        <f>+F227+F228+F229+F230</f>
        <v>144.5</v>
      </c>
      <c r="G226" s="13">
        <f>+G227+G228+G229+G230</f>
        <v>144.5</v>
      </c>
      <c r="H226" s="2"/>
      <c r="I226" s="2"/>
      <c r="J226" s="2"/>
      <c r="K226" s="2"/>
      <c r="L226" s="2"/>
    </row>
    <row r="227" spans="1:12" ht="21.75" customHeight="1">
      <c r="A227" s="29"/>
      <c r="B227" s="31"/>
      <c r="C227" s="27"/>
      <c r="D227" s="11" t="s">
        <v>52</v>
      </c>
      <c r="E227" s="8"/>
      <c r="F227" s="2"/>
      <c r="G227" s="2"/>
      <c r="H227" s="2"/>
      <c r="I227" s="2"/>
      <c r="J227" s="2"/>
      <c r="K227" s="2"/>
      <c r="L227" s="2"/>
    </row>
    <row r="228" spans="1:12" ht="21.75" customHeight="1">
      <c r="A228" s="29"/>
      <c r="B228" s="31"/>
      <c r="C228" s="27"/>
      <c r="D228" s="11" t="s">
        <v>53</v>
      </c>
      <c r="E228" s="8"/>
      <c r="F228" s="2"/>
      <c r="G228" s="2"/>
      <c r="H228" s="2"/>
      <c r="I228" s="2"/>
      <c r="J228" s="2"/>
      <c r="K228" s="2"/>
      <c r="L228" s="2"/>
    </row>
    <row r="229" spans="1:12" ht="21.75" customHeight="1">
      <c r="A229" s="29"/>
      <c r="B229" s="31"/>
      <c r="C229" s="27"/>
      <c r="D229" s="11" t="s">
        <v>54</v>
      </c>
      <c r="E229" s="8"/>
      <c r="F229" s="13">
        <v>144.5</v>
      </c>
      <c r="G229" s="13">
        <v>144.5</v>
      </c>
      <c r="H229" s="2"/>
      <c r="I229" s="2"/>
      <c r="J229" s="2"/>
      <c r="K229" s="2"/>
      <c r="L229" s="2"/>
    </row>
    <row r="230" spans="1:12" ht="21.75" customHeight="1">
      <c r="A230" s="66"/>
      <c r="B230" s="32"/>
      <c r="C230" s="27"/>
      <c r="D230" s="11" t="s">
        <v>60</v>
      </c>
      <c r="E230" s="8"/>
      <c r="F230" s="2"/>
      <c r="G230" s="2"/>
      <c r="H230" s="2"/>
      <c r="I230" s="2"/>
      <c r="J230" s="2"/>
      <c r="K230" s="2"/>
      <c r="L230" s="2"/>
    </row>
    <row r="231" spans="1:12" ht="21.75" customHeight="1">
      <c r="A231" s="28">
        <v>41</v>
      </c>
      <c r="B231" s="30" t="s">
        <v>5</v>
      </c>
      <c r="C231" s="27" t="s">
        <v>67</v>
      </c>
      <c r="D231" s="11" t="s">
        <v>47</v>
      </c>
      <c r="E231" s="8"/>
      <c r="F231" s="2">
        <f>+F232+F233+F234+F235</f>
        <v>11</v>
      </c>
      <c r="G231" s="2">
        <f>+G232+G233+G234+G235</f>
        <v>11</v>
      </c>
      <c r="H231" s="2">
        <f>+H232+H233+H234+H235</f>
        <v>11</v>
      </c>
      <c r="I231" s="2">
        <v>11</v>
      </c>
      <c r="J231" s="2">
        <f>+J232+J233+J234+J235</f>
        <v>11</v>
      </c>
      <c r="K231" s="2"/>
      <c r="L231" s="2"/>
    </row>
    <row r="232" spans="1:12" ht="21.75" customHeight="1">
      <c r="A232" s="29"/>
      <c r="B232" s="31"/>
      <c r="C232" s="27"/>
      <c r="D232" s="11" t="s">
        <v>52</v>
      </c>
      <c r="E232" s="8"/>
      <c r="F232" s="2"/>
      <c r="G232" s="2"/>
      <c r="H232" s="2"/>
      <c r="I232" s="2"/>
      <c r="J232" s="2"/>
      <c r="K232" s="2"/>
      <c r="L232" s="2"/>
    </row>
    <row r="233" spans="1:12" ht="21.75" customHeight="1">
      <c r="A233" s="29"/>
      <c r="B233" s="31"/>
      <c r="C233" s="27"/>
      <c r="D233" s="11" t="s">
        <v>53</v>
      </c>
      <c r="E233" s="8"/>
      <c r="F233" s="2"/>
      <c r="G233" s="2"/>
      <c r="H233" s="2"/>
      <c r="I233" s="2"/>
      <c r="J233" s="2"/>
      <c r="K233" s="2"/>
      <c r="L233" s="2"/>
    </row>
    <row r="234" spans="1:12" ht="21.75" customHeight="1">
      <c r="A234" s="29"/>
      <c r="B234" s="31"/>
      <c r="C234" s="27"/>
      <c r="D234" s="11" t="s">
        <v>54</v>
      </c>
      <c r="E234" s="8"/>
      <c r="F234" s="13">
        <v>11</v>
      </c>
      <c r="G234" s="13">
        <v>11</v>
      </c>
      <c r="H234" s="13">
        <v>11</v>
      </c>
      <c r="I234" s="2">
        <v>11</v>
      </c>
      <c r="J234" s="2">
        <v>11</v>
      </c>
      <c r="K234" s="2"/>
      <c r="L234" s="2"/>
    </row>
    <row r="235" spans="1:12" ht="21.75" customHeight="1">
      <c r="A235" s="66"/>
      <c r="B235" s="32"/>
      <c r="C235" s="27"/>
      <c r="D235" s="11" t="s">
        <v>60</v>
      </c>
      <c r="E235" s="8"/>
      <c r="F235" s="2"/>
      <c r="G235" s="2"/>
      <c r="H235" s="2"/>
      <c r="I235" s="2"/>
      <c r="J235" s="2"/>
      <c r="K235" s="2"/>
      <c r="L235" s="2"/>
    </row>
    <row r="236" spans="1:12" ht="15">
      <c r="A236" s="28">
        <v>42</v>
      </c>
      <c r="B236" s="26" t="s">
        <v>32</v>
      </c>
      <c r="C236" s="27" t="s">
        <v>67</v>
      </c>
      <c r="D236" s="11" t="s">
        <v>47</v>
      </c>
      <c r="E236" s="8"/>
      <c r="F236" s="2">
        <f aca="true" t="shared" si="30" ref="F236:L236">+F237+F238+F239</f>
        <v>537.4</v>
      </c>
      <c r="G236" s="2">
        <f>+G237+G238+G239</f>
        <v>1187</v>
      </c>
      <c r="H236" s="2">
        <f>+H237+H238+H239</f>
        <v>1400</v>
      </c>
      <c r="I236" s="2">
        <f t="shared" si="30"/>
        <v>1471.7000000000003</v>
      </c>
      <c r="J236" s="2">
        <f t="shared" si="30"/>
        <v>1471.7000000000003</v>
      </c>
      <c r="K236" s="2">
        <f t="shared" si="30"/>
        <v>0</v>
      </c>
      <c r="L236" s="2">
        <f t="shared" si="30"/>
        <v>0</v>
      </c>
    </row>
    <row r="237" spans="1:12" ht="15">
      <c r="A237" s="29"/>
      <c r="B237" s="26"/>
      <c r="C237" s="27"/>
      <c r="D237" s="11" t="s">
        <v>52</v>
      </c>
      <c r="E237" s="8"/>
      <c r="F237" s="2"/>
      <c r="G237" s="2"/>
      <c r="H237" s="2"/>
      <c r="I237" s="2"/>
      <c r="J237" s="2"/>
      <c r="K237" s="2"/>
      <c r="L237" s="2"/>
    </row>
    <row r="238" spans="1:12" ht="15">
      <c r="A238" s="29"/>
      <c r="B238" s="26"/>
      <c r="C238" s="27"/>
      <c r="D238" s="11" t="s">
        <v>53</v>
      </c>
      <c r="E238" s="8"/>
      <c r="F238" s="2">
        <f aca="true" t="shared" si="31" ref="F238:H239">+F243+F248+F253+F258+F263+F268+F273+F278+F283+F288</f>
        <v>0</v>
      </c>
      <c r="G238" s="2">
        <f t="shared" si="31"/>
        <v>417.7</v>
      </c>
      <c r="H238" s="2">
        <f t="shared" si="31"/>
        <v>630.8</v>
      </c>
      <c r="I238" s="2"/>
      <c r="J238" s="2"/>
      <c r="K238" s="2"/>
      <c r="L238" s="2"/>
    </row>
    <row r="239" spans="1:12" ht="15">
      <c r="A239" s="29"/>
      <c r="B239" s="26"/>
      <c r="C239" s="27"/>
      <c r="D239" s="11" t="s">
        <v>54</v>
      </c>
      <c r="E239" s="8"/>
      <c r="F239" s="2">
        <f t="shared" si="31"/>
        <v>537.4</v>
      </c>
      <c r="G239" s="2">
        <f t="shared" si="31"/>
        <v>769.3000000000001</v>
      </c>
      <c r="H239" s="2">
        <f t="shared" si="31"/>
        <v>769.2</v>
      </c>
      <c r="I239" s="2">
        <f>+I244+I249+I254+I259+I264+I269+I274+I279+I284</f>
        <v>1471.7000000000003</v>
      </c>
      <c r="J239" s="2">
        <f>+J244+J249+J254+J259+J264+J269+J274+J279+J284</f>
        <v>1471.7000000000003</v>
      </c>
      <c r="K239" s="2">
        <f>+K244+K249+K254+K259+K264+K269+K274+K279+K284</f>
        <v>0</v>
      </c>
      <c r="L239" s="2">
        <f>+L244+L249+L254+L259+L264+L269+L274+L279+L284</f>
        <v>0</v>
      </c>
    </row>
    <row r="240" spans="1:12" ht="15">
      <c r="A240" s="66"/>
      <c r="B240" s="26"/>
      <c r="C240" s="27"/>
      <c r="D240" s="11" t="s">
        <v>60</v>
      </c>
      <c r="E240" s="8"/>
      <c r="F240" s="2"/>
      <c r="G240" s="2"/>
      <c r="H240" s="2"/>
      <c r="I240" s="2"/>
      <c r="J240" s="2"/>
      <c r="K240" s="2"/>
      <c r="L240" s="2"/>
    </row>
    <row r="241" spans="1:12" ht="21.75" customHeight="1">
      <c r="A241" s="28">
        <v>43</v>
      </c>
      <c r="B241" s="30" t="s">
        <v>6</v>
      </c>
      <c r="C241" s="27" t="s">
        <v>67</v>
      </c>
      <c r="D241" s="11" t="s">
        <v>47</v>
      </c>
      <c r="E241" s="8"/>
      <c r="F241" s="13">
        <f aca="true" t="shared" si="32" ref="F241:L241">+F242+F243+F244+F245</f>
        <v>3.5</v>
      </c>
      <c r="G241" s="13">
        <f t="shared" si="32"/>
        <v>3.5</v>
      </c>
      <c r="H241" s="13">
        <f t="shared" si="32"/>
        <v>3.5</v>
      </c>
      <c r="I241" s="2">
        <f t="shared" si="32"/>
        <v>3.5</v>
      </c>
      <c r="J241" s="2">
        <f t="shared" si="32"/>
        <v>3.5</v>
      </c>
      <c r="K241" s="2">
        <f t="shared" si="32"/>
        <v>0</v>
      </c>
      <c r="L241" s="2">
        <f t="shared" si="32"/>
        <v>0</v>
      </c>
    </row>
    <row r="242" spans="1:12" ht="21.75" customHeight="1">
      <c r="A242" s="29"/>
      <c r="B242" s="31"/>
      <c r="C242" s="27"/>
      <c r="D242" s="11" t="s">
        <v>52</v>
      </c>
      <c r="E242" s="8"/>
      <c r="F242" s="2"/>
      <c r="G242" s="2"/>
      <c r="H242" s="2"/>
      <c r="I242" s="2"/>
      <c r="J242" s="2"/>
      <c r="K242" s="2"/>
      <c r="L242" s="2"/>
    </row>
    <row r="243" spans="1:12" ht="21.75" customHeight="1">
      <c r="A243" s="29"/>
      <c r="B243" s="31"/>
      <c r="C243" s="27"/>
      <c r="D243" s="11" t="s">
        <v>53</v>
      </c>
      <c r="E243" s="8"/>
      <c r="F243" s="2"/>
      <c r="G243" s="2"/>
      <c r="H243" s="2"/>
      <c r="I243" s="2"/>
      <c r="J243" s="2"/>
      <c r="K243" s="2"/>
      <c r="L243" s="2"/>
    </row>
    <row r="244" spans="1:12" ht="21.75" customHeight="1">
      <c r="A244" s="29"/>
      <c r="B244" s="31"/>
      <c r="C244" s="27"/>
      <c r="D244" s="11" t="s">
        <v>54</v>
      </c>
      <c r="E244" s="8"/>
      <c r="F244" s="13">
        <v>3.5</v>
      </c>
      <c r="G244" s="13">
        <v>3.5</v>
      </c>
      <c r="H244" s="13">
        <v>3.5</v>
      </c>
      <c r="I244" s="2">
        <v>3.5</v>
      </c>
      <c r="J244" s="2">
        <v>3.5</v>
      </c>
      <c r="K244" s="2"/>
      <c r="L244" s="2"/>
    </row>
    <row r="245" spans="1:12" ht="21.75" customHeight="1">
      <c r="A245" s="66"/>
      <c r="B245" s="32"/>
      <c r="C245" s="27"/>
      <c r="D245" s="11" t="s">
        <v>60</v>
      </c>
      <c r="E245" s="8"/>
      <c r="F245" s="2"/>
      <c r="G245" s="2"/>
      <c r="H245" s="2"/>
      <c r="I245" s="2"/>
      <c r="J245" s="2"/>
      <c r="K245" s="2"/>
      <c r="L245" s="2"/>
    </row>
    <row r="246" spans="1:12" ht="21.75" customHeight="1">
      <c r="A246" s="28">
        <v>44</v>
      </c>
      <c r="B246" s="30" t="s">
        <v>7</v>
      </c>
      <c r="C246" s="27" t="s">
        <v>67</v>
      </c>
      <c r="D246" s="11" t="s">
        <v>47</v>
      </c>
      <c r="E246" s="8"/>
      <c r="F246" s="2"/>
      <c r="G246" s="2">
        <f>+G247+G248+G249+G250</f>
        <v>0</v>
      </c>
      <c r="H246" s="2"/>
      <c r="I246" s="2"/>
      <c r="J246" s="2">
        <f>+J247+J248+J249+J250</f>
        <v>0</v>
      </c>
      <c r="K246" s="2">
        <f>+K247+K248+K249+K250</f>
        <v>0</v>
      </c>
      <c r="L246" s="2">
        <f>+L247+L248+L249+L250</f>
        <v>0</v>
      </c>
    </row>
    <row r="247" spans="1:12" ht="21.75" customHeight="1">
      <c r="A247" s="29"/>
      <c r="B247" s="31"/>
      <c r="C247" s="27"/>
      <c r="D247" s="11" t="s">
        <v>52</v>
      </c>
      <c r="E247" s="8"/>
      <c r="F247" s="2"/>
      <c r="G247" s="2"/>
      <c r="H247" s="2"/>
      <c r="I247" s="2"/>
      <c r="J247" s="2"/>
      <c r="K247" s="2"/>
      <c r="L247" s="2"/>
    </row>
    <row r="248" spans="1:12" ht="21.75" customHeight="1">
      <c r="A248" s="29"/>
      <c r="B248" s="31"/>
      <c r="C248" s="27"/>
      <c r="D248" s="11" t="s">
        <v>53</v>
      </c>
      <c r="E248" s="8"/>
      <c r="F248" s="2"/>
      <c r="G248" s="2"/>
      <c r="H248" s="2"/>
      <c r="I248" s="2"/>
      <c r="J248" s="2"/>
      <c r="K248" s="2"/>
      <c r="L248" s="2"/>
    </row>
    <row r="249" spans="1:12" ht="21.75" customHeight="1">
      <c r="A249" s="29"/>
      <c r="B249" s="31"/>
      <c r="C249" s="27"/>
      <c r="D249" s="11" t="s">
        <v>54</v>
      </c>
      <c r="E249" s="8"/>
      <c r="F249" s="2"/>
      <c r="G249" s="2"/>
      <c r="H249" s="2"/>
      <c r="I249" s="2"/>
      <c r="J249" s="2"/>
      <c r="K249" s="2"/>
      <c r="L249" s="2"/>
    </row>
    <row r="250" spans="1:12" ht="27" customHeight="1">
      <c r="A250" s="66"/>
      <c r="B250" s="32"/>
      <c r="C250" s="27"/>
      <c r="D250" s="11" t="s">
        <v>60</v>
      </c>
      <c r="E250" s="8"/>
      <c r="F250" s="2"/>
      <c r="G250" s="2"/>
      <c r="H250" s="2"/>
      <c r="I250" s="2"/>
      <c r="J250" s="2"/>
      <c r="K250" s="2"/>
      <c r="L250" s="2"/>
    </row>
    <row r="251" spans="1:12" ht="21.75" customHeight="1">
      <c r="A251" s="28">
        <v>45</v>
      </c>
      <c r="B251" s="30" t="s">
        <v>8</v>
      </c>
      <c r="C251" s="27" t="s">
        <v>67</v>
      </c>
      <c r="D251" s="11" t="s">
        <v>47</v>
      </c>
      <c r="E251" s="8"/>
      <c r="F251" s="13">
        <f aca="true" t="shared" si="33" ref="F251:L251">+F252+F253+F254+F255</f>
        <v>6.7</v>
      </c>
      <c r="G251" s="13">
        <f t="shared" si="33"/>
        <v>6.7</v>
      </c>
      <c r="H251" s="13">
        <f t="shared" si="33"/>
        <v>6.7</v>
      </c>
      <c r="I251" s="2">
        <f t="shared" si="33"/>
        <v>6.7</v>
      </c>
      <c r="J251" s="2">
        <f t="shared" si="33"/>
        <v>6.7</v>
      </c>
      <c r="K251" s="2">
        <f t="shared" si="33"/>
        <v>0</v>
      </c>
      <c r="L251" s="2">
        <f t="shared" si="33"/>
        <v>0</v>
      </c>
    </row>
    <row r="252" spans="1:12" ht="21.75" customHeight="1">
      <c r="A252" s="29"/>
      <c r="B252" s="31"/>
      <c r="C252" s="27"/>
      <c r="D252" s="11" t="s">
        <v>52</v>
      </c>
      <c r="E252" s="8"/>
      <c r="F252" s="2"/>
      <c r="G252" s="2"/>
      <c r="H252" s="2"/>
      <c r="I252" s="2"/>
      <c r="J252" s="2"/>
      <c r="K252" s="2"/>
      <c r="L252" s="2"/>
    </row>
    <row r="253" spans="1:12" ht="21.75" customHeight="1">
      <c r="A253" s="29"/>
      <c r="B253" s="31"/>
      <c r="C253" s="27"/>
      <c r="D253" s="11" t="s">
        <v>53</v>
      </c>
      <c r="E253" s="8"/>
      <c r="F253" s="2"/>
      <c r="G253" s="2"/>
      <c r="H253" s="2"/>
      <c r="I253" s="2"/>
      <c r="J253" s="2"/>
      <c r="K253" s="2"/>
      <c r="L253" s="2"/>
    </row>
    <row r="254" spans="1:12" ht="21.75" customHeight="1">
      <c r="A254" s="29"/>
      <c r="B254" s="31"/>
      <c r="C254" s="27"/>
      <c r="D254" s="11" t="s">
        <v>54</v>
      </c>
      <c r="E254" s="8"/>
      <c r="F254" s="13">
        <v>6.7</v>
      </c>
      <c r="G254" s="13">
        <v>6.7</v>
      </c>
      <c r="H254" s="13">
        <v>6.7</v>
      </c>
      <c r="I254" s="2">
        <v>6.7</v>
      </c>
      <c r="J254" s="2">
        <v>6.7</v>
      </c>
      <c r="K254" s="2"/>
      <c r="L254" s="2"/>
    </row>
    <row r="255" spans="1:12" ht="27" customHeight="1">
      <c r="A255" s="66"/>
      <c r="B255" s="32"/>
      <c r="C255" s="27"/>
      <c r="D255" s="11" t="s">
        <v>60</v>
      </c>
      <c r="E255" s="8"/>
      <c r="F255" s="2"/>
      <c r="G255" s="2"/>
      <c r="H255" s="2"/>
      <c r="I255" s="2"/>
      <c r="J255" s="2"/>
      <c r="K255" s="2"/>
      <c r="L255" s="2"/>
    </row>
    <row r="256" spans="1:12" ht="21.75" customHeight="1">
      <c r="A256" s="28">
        <v>46</v>
      </c>
      <c r="B256" s="30" t="s">
        <v>9</v>
      </c>
      <c r="C256" s="27" t="s">
        <v>67</v>
      </c>
      <c r="D256" s="11" t="s">
        <v>47</v>
      </c>
      <c r="E256" s="8"/>
      <c r="F256" s="13">
        <f aca="true" t="shared" si="34" ref="F256:L256">+F257+F258+F259+F260</f>
        <v>356</v>
      </c>
      <c r="G256" s="13">
        <f t="shared" si="34"/>
        <v>712</v>
      </c>
      <c r="H256" s="13">
        <f t="shared" si="34"/>
        <v>712</v>
      </c>
      <c r="I256" s="2">
        <f t="shared" si="34"/>
        <v>1081.4</v>
      </c>
      <c r="J256" s="2">
        <f t="shared" si="34"/>
        <v>1081.4</v>
      </c>
      <c r="K256" s="2">
        <f t="shared" si="34"/>
        <v>0</v>
      </c>
      <c r="L256" s="2">
        <f t="shared" si="34"/>
        <v>0</v>
      </c>
    </row>
    <row r="257" spans="1:12" ht="21.75" customHeight="1">
      <c r="A257" s="29"/>
      <c r="B257" s="31"/>
      <c r="C257" s="27"/>
      <c r="D257" s="11" t="s">
        <v>52</v>
      </c>
      <c r="E257" s="8"/>
      <c r="F257" s="2"/>
      <c r="G257" s="2"/>
      <c r="H257" s="2"/>
      <c r="I257" s="2"/>
      <c r="J257" s="2"/>
      <c r="K257" s="2"/>
      <c r="L257" s="2"/>
    </row>
    <row r="258" spans="1:12" ht="21.75" customHeight="1">
      <c r="A258" s="29"/>
      <c r="B258" s="31"/>
      <c r="C258" s="27"/>
      <c r="D258" s="11" t="s">
        <v>53</v>
      </c>
      <c r="E258" s="8"/>
      <c r="F258" s="2"/>
      <c r="G258" s="2"/>
      <c r="H258" s="2"/>
      <c r="I258" s="2"/>
      <c r="J258" s="2"/>
      <c r="K258" s="2"/>
      <c r="L258" s="2"/>
    </row>
    <row r="259" spans="1:12" ht="21.75" customHeight="1">
      <c r="A259" s="29"/>
      <c r="B259" s="31"/>
      <c r="C259" s="27"/>
      <c r="D259" s="11" t="s">
        <v>54</v>
      </c>
      <c r="E259" s="8"/>
      <c r="F259" s="13">
        <v>356</v>
      </c>
      <c r="G259" s="13">
        <v>712</v>
      </c>
      <c r="H259" s="13">
        <v>712</v>
      </c>
      <c r="I259" s="2">
        <v>1081.4</v>
      </c>
      <c r="J259" s="2">
        <v>1081.4</v>
      </c>
      <c r="K259" s="2"/>
      <c r="L259" s="2"/>
    </row>
    <row r="260" spans="1:12" ht="27" customHeight="1">
      <c r="A260" s="66"/>
      <c r="B260" s="32"/>
      <c r="C260" s="27"/>
      <c r="D260" s="11" t="s">
        <v>60</v>
      </c>
      <c r="E260" s="8"/>
      <c r="F260" s="2"/>
      <c r="G260" s="2"/>
      <c r="H260" s="2"/>
      <c r="I260" s="2"/>
      <c r="J260" s="2"/>
      <c r="K260" s="2"/>
      <c r="L260" s="2"/>
    </row>
    <row r="261" spans="1:12" ht="21.75" customHeight="1">
      <c r="A261" s="28">
        <v>47</v>
      </c>
      <c r="B261" s="30" t="s">
        <v>10</v>
      </c>
      <c r="C261" s="27" t="s">
        <v>67</v>
      </c>
      <c r="D261" s="11" t="s">
        <v>47</v>
      </c>
      <c r="E261" s="8"/>
      <c r="F261" s="2"/>
      <c r="G261" s="2">
        <f>+G262+G263+G264+G265</f>
        <v>0</v>
      </c>
      <c r="H261" s="2"/>
      <c r="I261" s="2">
        <f>+I262+I263+I264+I265</f>
        <v>45</v>
      </c>
      <c r="J261" s="2">
        <f>+J262+J263+J264+J265</f>
        <v>45</v>
      </c>
      <c r="K261" s="2"/>
      <c r="L261" s="2"/>
    </row>
    <row r="262" spans="1:12" ht="21.75" customHeight="1">
      <c r="A262" s="29"/>
      <c r="B262" s="31"/>
      <c r="C262" s="27"/>
      <c r="D262" s="11" t="s">
        <v>52</v>
      </c>
      <c r="E262" s="8"/>
      <c r="F262" s="2"/>
      <c r="G262" s="2"/>
      <c r="H262" s="2"/>
      <c r="I262" s="2"/>
      <c r="J262" s="2"/>
      <c r="K262" s="2"/>
      <c r="L262" s="2"/>
    </row>
    <row r="263" spans="1:12" ht="21.75" customHeight="1">
      <c r="A263" s="29"/>
      <c r="B263" s="31"/>
      <c r="C263" s="27"/>
      <c r="D263" s="11" t="s">
        <v>53</v>
      </c>
      <c r="E263" s="8"/>
      <c r="F263" s="2"/>
      <c r="G263" s="2"/>
      <c r="H263" s="2"/>
      <c r="I263" s="2"/>
      <c r="J263" s="2"/>
      <c r="K263" s="2"/>
      <c r="L263" s="2"/>
    </row>
    <row r="264" spans="1:12" ht="21.75" customHeight="1">
      <c r="A264" s="29"/>
      <c r="B264" s="31"/>
      <c r="C264" s="27"/>
      <c r="D264" s="11" t="s">
        <v>54</v>
      </c>
      <c r="E264" s="8"/>
      <c r="F264" s="2"/>
      <c r="G264" s="2"/>
      <c r="H264" s="2"/>
      <c r="I264" s="2">
        <v>45</v>
      </c>
      <c r="J264" s="2">
        <v>45</v>
      </c>
      <c r="K264" s="2"/>
      <c r="L264" s="2"/>
    </row>
    <row r="265" spans="1:12" ht="27" customHeight="1">
      <c r="A265" s="66"/>
      <c r="B265" s="32"/>
      <c r="C265" s="27"/>
      <c r="D265" s="11" t="s">
        <v>60</v>
      </c>
      <c r="E265" s="8"/>
      <c r="F265" s="2"/>
      <c r="G265" s="2"/>
      <c r="H265" s="2"/>
      <c r="I265" s="2"/>
      <c r="J265" s="2"/>
      <c r="K265" s="2"/>
      <c r="L265" s="2"/>
    </row>
    <row r="266" spans="1:12" ht="21.75" customHeight="1">
      <c r="A266" s="28">
        <v>48</v>
      </c>
      <c r="B266" s="30" t="s">
        <v>11</v>
      </c>
      <c r="C266" s="27" t="s">
        <v>67</v>
      </c>
      <c r="D266" s="11" t="s">
        <v>47</v>
      </c>
      <c r="E266" s="8"/>
      <c r="F266" s="2"/>
      <c r="G266" s="2">
        <f>+G267+G268+G269+G270</f>
        <v>0</v>
      </c>
      <c r="H266" s="2"/>
      <c r="I266" s="2"/>
      <c r="J266" s="2">
        <f>+J267+J268+J269+J270</f>
        <v>0</v>
      </c>
      <c r="K266" s="2">
        <f>+K267+K268+K269+K270</f>
        <v>0</v>
      </c>
      <c r="L266" s="2">
        <f>+L267+L268+L269+L270</f>
        <v>0</v>
      </c>
    </row>
    <row r="267" spans="1:12" ht="21.75" customHeight="1">
      <c r="A267" s="29"/>
      <c r="B267" s="31"/>
      <c r="C267" s="27"/>
      <c r="D267" s="11" t="s">
        <v>52</v>
      </c>
      <c r="E267" s="8"/>
      <c r="F267" s="2"/>
      <c r="G267" s="2"/>
      <c r="H267" s="2"/>
      <c r="I267" s="2"/>
      <c r="J267" s="2"/>
      <c r="K267" s="2"/>
      <c r="L267" s="2"/>
    </row>
    <row r="268" spans="1:12" ht="21.75" customHeight="1">
      <c r="A268" s="29"/>
      <c r="B268" s="31"/>
      <c r="C268" s="27"/>
      <c r="D268" s="11" t="s">
        <v>53</v>
      </c>
      <c r="E268" s="8"/>
      <c r="F268" s="2"/>
      <c r="G268" s="2"/>
      <c r="H268" s="2"/>
      <c r="I268" s="2"/>
      <c r="J268" s="2"/>
      <c r="K268" s="2"/>
      <c r="L268" s="2"/>
    </row>
    <row r="269" spans="1:12" ht="21.75" customHeight="1">
      <c r="A269" s="29"/>
      <c r="B269" s="31"/>
      <c r="C269" s="27"/>
      <c r="D269" s="11" t="s">
        <v>54</v>
      </c>
      <c r="E269" s="8"/>
      <c r="F269" s="2"/>
      <c r="G269" s="2"/>
      <c r="H269" s="2"/>
      <c r="I269" s="2"/>
      <c r="J269" s="2"/>
      <c r="K269" s="2"/>
      <c r="L269" s="2"/>
    </row>
    <row r="270" spans="1:12" ht="50.25" customHeight="1">
      <c r="A270" s="66"/>
      <c r="B270" s="32"/>
      <c r="C270" s="27"/>
      <c r="D270" s="11" t="s">
        <v>60</v>
      </c>
      <c r="E270" s="8"/>
      <c r="F270" s="2"/>
      <c r="G270" s="2"/>
      <c r="H270" s="2"/>
      <c r="I270" s="2"/>
      <c r="J270" s="2"/>
      <c r="K270" s="2"/>
      <c r="L270" s="2"/>
    </row>
    <row r="271" spans="1:12" ht="21.75" customHeight="1">
      <c r="A271" s="28">
        <v>49</v>
      </c>
      <c r="B271" s="30" t="s">
        <v>12</v>
      </c>
      <c r="C271" s="27" t="s">
        <v>67</v>
      </c>
      <c r="D271" s="11" t="s">
        <v>47</v>
      </c>
      <c r="E271" s="8"/>
      <c r="F271" s="13">
        <f>+F272+F273+F274+F275</f>
        <v>6.7</v>
      </c>
      <c r="G271" s="13">
        <f>+G272+G273+G274+G275</f>
        <v>6.7</v>
      </c>
      <c r="H271" s="13">
        <f>+H272+H273+H274+H275</f>
        <v>6.7</v>
      </c>
      <c r="I271" s="2">
        <f>+I272+I273+I274+I275</f>
        <v>6.7</v>
      </c>
      <c r="J271" s="2">
        <f>+J272+J273+J274+J275</f>
        <v>6.7</v>
      </c>
      <c r="K271" s="2"/>
      <c r="L271" s="2"/>
    </row>
    <row r="272" spans="1:12" ht="21.75" customHeight="1">
      <c r="A272" s="29"/>
      <c r="B272" s="31"/>
      <c r="C272" s="27"/>
      <c r="D272" s="11" t="s">
        <v>52</v>
      </c>
      <c r="E272" s="8"/>
      <c r="F272" s="2"/>
      <c r="G272" s="2"/>
      <c r="H272" s="2"/>
      <c r="I272" s="2"/>
      <c r="J272" s="2"/>
      <c r="K272" s="2"/>
      <c r="L272" s="2"/>
    </row>
    <row r="273" spans="1:12" ht="21.75" customHeight="1">
      <c r="A273" s="29"/>
      <c r="B273" s="31"/>
      <c r="C273" s="27"/>
      <c r="D273" s="11" t="s">
        <v>53</v>
      </c>
      <c r="E273" s="8"/>
      <c r="F273" s="2"/>
      <c r="G273" s="2"/>
      <c r="H273" s="2"/>
      <c r="I273" s="2"/>
      <c r="J273" s="2"/>
      <c r="K273" s="2"/>
      <c r="L273" s="2"/>
    </row>
    <row r="274" spans="1:12" ht="21.75" customHeight="1">
      <c r="A274" s="29"/>
      <c r="B274" s="31"/>
      <c r="C274" s="27"/>
      <c r="D274" s="11" t="s">
        <v>54</v>
      </c>
      <c r="E274" s="8"/>
      <c r="F274" s="13">
        <v>6.7</v>
      </c>
      <c r="G274" s="13">
        <v>6.7</v>
      </c>
      <c r="H274" s="13">
        <v>6.7</v>
      </c>
      <c r="I274" s="2">
        <v>6.7</v>
      </c>
      <c r="J274" s="2">
        <v>6.7</v>
      </c>
      <c r="K274" s="2"/>
      <c r="L274" s="2"/>
    </row>
    <row r="275" spans="1:12" ht="50.25" customHeight="1">
      <c r="A275" s="66"/>
      <c r="B275" s="32"/>
      <c r="C275" s="27"/>
      <c r="D275" s="11" t="s">
        <v>60</v>
      </c>
      <c r="E275" s="8"/>
      <c r="F275" s="2"/>
      <c r="G275" s="2"/>
      <c r="H275" s="2"/>
      <c r="I275" s="2"/>
      <c r="J275" s="2"/>
      <c r="K275" s="2"/>
      <c r="L275" s="2"/>
    </row>
    <row r="276" spans="1:12" ht="21.75" customHeight="1">
      <c r="A276" s="28">
        <v>50</v>
      </c>
      <c r="B276" s="30" t="s">
        <v>13</v>
      </c>
      <c r="C276" s="27" t="s">
        <v>67</v>
      </c>
      <c r="D276" s="11" t="s">
        <v>47</v>
      </c>
      <c r="E276" s="8"/>
      <c r="F276" s="13">
        <f>+F277+F278+F279+F280</f>
        <v>151.10000000000002</v>
      </c>
      <c r="G276" s="13">
        <f>+G277+G278+G279+G280</f>
        <v>0</v>
      </c>
      <c r="H276" s="13">
        <f>+H277+H278+H279+H280</f>
        <v>0</v>
      </c>
      <c r="I276" s="2">
        <v>315</v>
      </c>
      <c r="J276" s="2">
        <f>+J277+J278+J279+J280</f>
        <v>315</v>
      </c>
      <c r="K276" s="2">
        <f>+K277+K278+K279+K280</f>
        <v>0</v>
      </c>
      <c r="L276" s="2">
        <f>+L277+L278+L279+L280</f>
        <v>0</v>
      </c>
    </row>
    <row r="277" spans="1:12" ht="37.5" customHeight="1">
      <c r="A277" s="29"/>
      <c r="B277" s="31"/>
      <c r="C277" s="27"/>
      <c r="D277" s="11" t="s">
        <v>52</v>
      </c>
      <c r="E277" s="8"/>
      <c r="F277" s="2"/>
      <c r="G277" s="2"/>
      <c r="H277" s="2"/>
      <c r="I277" s="2"/>
      <c r="J277" s="2"/>
      <c r="K277" s="2"/>
      <c r="L277" s="2"/>
    </row>
    <row r="278" spans="1:12" ht="21.75" customHeight="1">
      <c r="A278" s="29"/>
      <c r="B278" s="31"/>
      <c r="C278" s="27"/>
      <c r="D278" s="11" t="s">
        <v>53</v>
      </c>
      <c r="E278" s="8"/>
      <c r="F278" s="2"/>
      <c r="G278" s="2"/>
      <c r="H278" s="2"/>
      <c r="I278" s="2"/>
      <c r="J278" s="2"/>
      <c r="K278" s="2"/>
      <c r="L278" s="2"/>
    </row>
    <row r="279" spans="1:12" ht="48" customHeight="1">
      <c r="A279" s="29"/>
      <c r="B279" s="31"/>
      <c r="C279" s="27"/>
      <c r="D279" s="11" t="s">
        <v>54</v>
      </c>
      <c r="E279" s="8"/>
      <c r="F279" s="13">
        <f>197.3-46.2</f>
        <v>151.10000000000002</v>
      </c>
      <c r="G279" s="13"/>
      <c r="H279" s="13"/>
      <c r="I279" s="2">
        <v>315</v>
      </c>
      <c r="J279" s="2">
        <v>315</v>
      </c>
      <c r="K279" s="2"/>
      <c r="L279" s="2"/>
    </row>
    <row r="280" spans="1:12" ht="43.5" customHeight="1">
      <c r="A280" s="66"/>
      <c r="B280" s="32"/>
      <c r="C280" s="27"/>
      <c r="D280" s="11" t="s">
        <v>60</v>
      </c>
      <c r="E280" s="8"/>
      <c r="F280" s="2"/>
      <c r="G280" s="2"/>
      <c r="H280" s="2"/>
      <c r="I280" s="2"/>
      <c r="J280" s="2"/>
      <c r="K280" s="2"/>
      <c r="L280" s="2"/>
    </row>
    <row r="281" spans="1:12" ht="21.75" customHeight="1">
      <c r="A281" s="28">
        <v>51</v>
      </c>
      <c r="B281" s="30" t="s">
        <v>14</v>
      </c>
      <c r="C281" s="27" t="s">
        <v>67</v>
      </c>
      <c r="D281" s="11" t="s">
        <v>47</v>
      </c>
      <c r="E281" s="8"/>
      <c r="F281" s="2">
        <f aca="true" t="shared" si="35" ref="F281:L281">+F282+F283+F284+F285</f>
        <v>13.4</v>
      </c>
      <c r="G281" s="2">
        <f t="shared" si="35"/>
        <v>13.4</v>
      </c>
      <c r="H281" s="2">
        <f t="shared" si="35"/>
        <v>0</v>
      </c>
      <c r="I281" s="2">
        <f t="shared" si="35"/>
        <v>13.4</v>
      </c>
      <c r="J281" s="2">
        <f t="shared" si="35"/>
        <v>13.4</v>
      </c>
      <c r="K281" s="2">
        <f t="shared" si="35"/>
        <v>0</v>
      </c>
      <c r="L281" s="2">
        <f t="shared" si="35"/>
        <v>0</v>
      </c>
    </row>
    <row r="282" spans="1:12" ht="24" customHeight="1">
      <c r="A282" s="29"/>
      <c r="B282" s="31"/>
      <c r="C282" s="27"/>
      <c r="D282" s="11" t="s">
        <v>52</v>
      </c>
      <c r="E282" s="8"/>
      <c r="F282" s="2"/>
      <c r="G282" s="2"/>
      <c r="H282" s="2"/>
      <c r="I282" s="2"/>
      <c r="J282" s="2"/>
      <c r="K282" s="2"/>
      <c r="L282" s="2"/>
    </row>
    <row r="283" spans="1:12" ht="21.75" customHeight="1">
      <c r="A283" s="29"/>
      <c r="B283" s="31"/>
      <c r="C283" s="27"/>
      <c r="D283" s="11" t="s">
        <v>53</v>
      </c>
      <c r="E283" s="8"/>
      <c r="F283" s="2"/>
      <c r="G283" s="2"/>
      <c r="H283" s="2"/>
      <c r="I283" s="2"/>
      <c r="J283" s="2"/>
      <c r="K283" s="2"/>
      <c r="L283" s="2"/>
    </row>
    <row r="284" spans="1:12" ht="27" customHeight="1">
      <c r="A284" s="29"/>
      <c r="B284" s="31"/>
      <c r="C284" s="27"/>
      <c r="D284" s="11" t="s">
        <v>54</v>
      </c>
      <c r="E284" s="8"/>
      <c r="F284" s="13">
        <v>13.4</v>
      </c>
      <c r="G284" s="13">
        <v>13.4</v>
      </c>
      <c r="H284" s="2"/>
      <c r="I284" s="2">
        <v>13.4</v>
      </c>
      <c r="J284" s="2">
        <v>13.4</v>
      </c>
      <c r="K284" s="2"/>
      <c r="L284" s="2"/>
    </row>
    <row r="285" spans="1:12" ht="24.75" customHeight="1">
      <c r="A285" s="66"/>
      <c r="B285" s="32"/>
      <c r="C285" s="27"/>
      <c r="D285" s="11" t="s">
        <v>60</v>
      </c>
      <c r="E285" s="8"/>
      <c r="F285" s="2"/>
      <c r="G285" s="2"/>
      <c r="H285" s="2"/>
      <c r="I285" s="2"/>
      <c r="J285" s="2"/>
      <c r="K285" s="2"/>
      <c r="L285" s="2"/>
    </row>
    <row r="286" spans="1:12" ht="21.75" customHeight="1">
      <c r="A286" s="28">
        <v>51</v>
      </c>
      <c r="B286" s="30" t="s">
        <v>126</v>
      </c>
      <c r="C286" s="27" t="s">
        <v>67</v>
      </c>
      <c r="D286" s="11" t="s">
        <v>47</v>
      </c>
      <c r="E286" s="8"/>
      <c r="F286" s="2"/>
      <c r="G286" s="13">
        <f>+G287+G288+G289+G290</f>
        <v>444.7</v>
      </c>
      <c r="H286" s="13">
        <f>+H287+H288+H289+H290</f>
        <v>671.0999999999999</v>
      </c>
      <c r="I286" s="2"/>
      <c r="J286" s="2">
        <f>+J287+J288+J289+J290</f>
        <v>0</v>
      </c>
      <c r="K286" s="2">
        <f>+K287+K288+K289+K290</f>
        <v>0</v>
      </c>
      <c r="L286" s="2">
        <f>+L287+L288+L289+L290</f>
        <v>0</v>
      </c>
    </row>
    <row r="287" spans="1:12" ht="24" customHeight="1">
      <c r="A287" s="29"/>
      <c r="B287" s="31"/>
      <c r="C287" s="27"/>
      <c r="D287" s="11" t="s">
        <v>52</v>
      </c>
      <c r="E287" s="8"/>
      <c r="F287" s="2"/>
      <c r="G287" s="2"/>
      <c r="H287" s="2"/>
      <c r="I287" s="2"/>
      <c r="J287" s="2"/>
      <c r="K287" s="2"/>
      <c r="L287" s="2"/>
    </row>
    <row r="288" spans="1:12" ht="21.75" customHeight="1">
      <c r="A288" s="29"/>
      <c r="B288" s="31"/>
      <c r="C288" s="27"/>
      <c r="D288" s="11" t="s">
        <v>53</v>
      </c>
      <c r="E288" s="8"/>
      <c r="F288" s="2"/>
      <c r="G288" s="13">
        <v>417.7</v>
      </c>
      <c r="H288" s="13">
        <v>630.8</v>
      </c>
      <c r="I288" s="2"/>
      <c r="J288" s="2"/>
      <c r="K288" s="2"/>
      <c r="L288" s="2"/>
    </row>
    <row r="289" spans="1:12" ht="27" customHeight="1">
      <c r="A289" s="29"/>
      <c r="B289" s="31"/>
      <c r="C289" s="27"/>
      <c r="D289" s="11" t="s">
        <v>54</v>
      </c>
      <c r="E289" s="8"/>
      <c r="F289" s="13"/>
      <c r="G289" s="13">
        <v>27</v>
      </c>
      <c r="H289" s="13">
        <v>40.3</v>
      </c>
      <c r="I289" s="2"/>
      <c r="J289" s="2"/>
      <c r="K289" s="2"/>
      <c r="L289" s="2"/>
    </row>
    <row r="290" spans="1:12" ht="24.75" customHeight="1">
      <c r="A290" s="66"/>
      <c r="B290" s="32"/>
      <c r="C290" s="27"/>
      <c r="D290" s="11" t="s">
        <v>60</v>
      </c>
      <c r="E290" s="8"/>
      <c r="F290" s="2"/>
      <c r="G290" s="2"/>
      <c r="H290" s="2"/>
      <c r="I290" s="2"/>
      <c r="J290" s="2"/>
      <c r="K290" s="2"/>
      <c r="L290" s="2"/>
    </row>
    <row r="291" spans="1:12" ht="15">
      <c r="A291" s="28">
        <v>52</v>
      </c>
      <c r="B291" s="26" t="s">
        <v>31</v>
      </c>
      <c r="C291" s="27" t="s">
        <v>67</v>
      </c>
      <c r="D291" s="11" t="s">
        <v>47</v>
      </c>
      <c r="E291" s="8"/>
      <c r="F291" s="13">
        <f aca="true" t="shared" si="36" ref="F291:L291">+F292+F293+F294</f>
        <v>3491.2999999999997</v>
      </c>
      <c r="G291" s="13">
        <f>+G292+G293+G294</f>
        <v>2419.5</v>
      </c>
      <c r="H291" s="13">
        <f>+H292+H293+H294</f>
        <v>2419.5</v>
      </c>
      <c r="I291" s="2">
        <f t="shared" si="36"/>
        <v>156</v>
      </c>
      <c r="J291" s="2">
        <f t="shared" si="36"/>
        <v>156</v>
      </c>
      <c r="K291" s="2">
        <f t="shared" si="36"/>
        <v>0</v>
      </c>
      <c r="L291" s="2">
        <f t="shared" si="36"/>
        <v>0</v>
      </c>
    </row>
    <row r="292" spans="1:12" ht="15">
      <c r="A292" s="29"/>
      <c r="B292" s="26"/>
      <c r="C292" s="27"/>
      <c r="D292" s="11" t="s">
        <v>52</v>
      </c>
      <c r="E292" s="8"/>
      <c r="F292" s="2"/>
      <c r="G292" s="2"/>
      <c r="H292" s="2"/>
      <c r="I292" s="2"/>
      <c r="J292" s="2"/>
      <c r="K292" s="2"/>
      <c r="L292" s="2"/>
    </row>
    <row r="293" spans="1:12" ht="15">
      <c r="A293" s="29"/>
      <c r="B293" s="26"/>
      <c r="C293" s="27"/>
      <c r="D293" s="11" t="s">
        <v>53</v>
      </c>
      <c r="E293" s="8"/>
      <c r="F293" s="2">
        <f aca="true" t="shared" si="37" ref="F293:H294">+F298+F303+F308+F313</f>
        <v>2994.6</v>
      </c>
      <c r="G293" s="2">
        <f t="shared" si="37"/>
        <v>1978.8</v>
      </c>
      <c r="H293" s="2">
        <f t="shared" si="37"/>
        <v>1978.8</v>
      </c>
      <c r="I293" s="2"/>
      <c r="J293" s="2"/>
      <c r="K293" s="2"/>
      <c r="L293" s="2"/>
    </row>
    <row r="294" spans="1:12" ht="15">
      <c r="A294" s="29"/>
      <c r="B294" s="26"/>
      <c r="C294" s="27"/>
      <c r="D294" s="11" t="s">
        <v>54</v>
      </c>
      <c r="E294" s="8"/>
      <c r="F294" s="2">
        <f t="shared" si="37"/>
        <v>496.7</v>
      </c>
      <c r="G294" s="2">
        <f t="shared" si="37"/>
        <v>440.7</v>
      </c>
      <c r="H294" s="2">
        <f t="shared" si="37"/>
        <v>440.7</v>
      </c>
      <c r="I294" s="2">
        <f>+I299+I304</f>
        <v>156</v>
      </c>
      <c r="J294" s="2">
        <f>+J299+J304</f>
        <v>156</v>
      </c>
      <c r="K294" s="2">
        <f>+K299+K304</f>
        <v>0</v>
      </c>
      <c r="L294" s="2">
        <f>+L299+L304</f>
        <v>0</v>
      </c>
    </row>
    <row r="295" spans="1:12" ht="15">
      <c r="A295" s="66"/>
      <c r="B295" s="26"/>
      <c r="C295" s="27"/>
      <c r="D295" s="11" t="s">
        <v>60</v>
      </c>
      <c r="E295" s="8"/>
      <c r="F295" s="2"/>
      <c r="G295" s="2"/>
      <c r="H295" s="2"/>
      <c r="I295" s="2"/>
      <c r="J295" s="2"/>
      <c r="K295" s="2"/>
      <c r="L295" s="2"/>
    </row>
    <row r="296" spans="1:12" ht="51" customHeight="1">
      <c r="A296" s="28">
        <v>53</v>
      </c>
      <c r="B296" s="30" t="s">
        <v>15</v>
      </c>
      <c r="C296" s="27" t="s">
        <v>67</v>
      </c>
      <c r="D296" s="11" t="s">
        <v>47</v>
      </c>
      <c r="E296" s="8"/>
      <c r="F296" s="13">
        <f aca="true" t="shared" si="38" ref="F296:L296">+F297+F298+F299+F300</f>
        <v>212</v>
      </c>
      <c r="G296" s="13">
        <f t="shared" si="38"/>
        <v>156</v>
      </c>
      <c r="H296" s="13">
        <f t="shared" si="38"/>
        <v>156</v>
      </c>
      <c r="I296" s="2">
        <f t="shared" si="38"/>
        <v>156</v>
      </c>
      <c r="J296" s="2">
        <f t="shared" si="38"/>
        <v>156</v>
      </c>
      <c r="K296" s="2">
        <f t="shared" si="38"/>
        <v>0</v>
      </c>
      <c r="L296" s="2">
        <f t="shared" si="38"/>
        <v>0</v>
      </c>
    </row>
    <row r="297" spans="1:12" ht="39.75" customHeight="1">
      <c r="A297" s="29"/>
      <c r="B297" s="31"/>
      <c r="C297" s="27"/>
      <c r="D297" s="11" t="s">
        <v>52</v>
      </c>
      <c r="E297" s="8"/>
      <c r="F297" s="2"/>
      <c r="G297" s="2"/>
      <c r="H297" s="2"/>
      <c r="I297" s="2"/>
      <c r="J297" s="2"/>
      <c r="K297" s="2"/>
      <c r="L297" s="2"/>
    </row>
    <row r="298" spans="1:12" ht="34.5" customHeight="1">
      <c r="A298" s="29"/>
      <c r="B298" s="31"/>
      <c r="C298" s="27"/>
      <c r="D298" s="11" t="s">
        <v>53</v>
      </c>
      <c r="E298" s="8"/>
      <c r="F298" s="2"/>
      <c r="G298" s="2"/>
      <c r="H298" s="2"/>
      <c r="I298" s="2"/>
      <c r="J298" s="2"/>
      <c r="K298" s="2"/>
      <c r="L298" s="2"/>
    </row>
    <row r="299" spans="1:12" ht="38.25" customHeight="1">
      <c r="A299" s="29"/>
      <c r="B299" s="31"/>
      <c r="C299" s="27"/>
      <c r="D299" s="11" t="s">
        <v>54</v>
      </c>
      <c r="E299" s="8"/>
      <c r="F299" s="13">
        <v>212</v>
      </c>
      <c r="G299" s="13">
        <v>156</v>
      </c>
      <c r="H299" s="13">
        <v>156</v>
      </c>
      <c r="I299" s="2">
        <v>156</v>
      </c>
      <c r="J299" s="2">
        <v>156</v>
      </c>
      <c r="K299" s="2"/>
      <c r="L299" s="2"/>
    </row>
    <row r="300" spans="1:12" ht="46.5" customHeight="1">
      <c r="A300" s="66"/>
      <c r="B300" s="32"/>
      <c r="C300" s="27"/>
      <c r="D300" s="11" t="s">
        <v>60</v>
      </c>
      <c r="E300" s="8"/>
      <c r="F300" s="2"/>
      <c r="G300" s="2"/>
      <c r="H300" s="2"/>
      <c r="I300" s="2"/>
      <c r="J300" s="2"/>
      <c r="K300" s="2"/>
      <c r="L300" s="2"/>
    </row>
    <row r="301" spans="1:12" ht="36" customHeight="1">
      <c r="A301" s="28">
        <v>54</v>
      </c>
      <c r="B301" s="30" t="s">
        <v>16</v>
      </c>
      <c r="C301" s="27" t="s">
        <v>67</v>
      </c>
      <c r="D301" s="11" t="s">
        <v>47</v>
      </c>
      <c r="E301" s="8"/>
      <c r="F301" s="2"/>
      <c r="G301" s="2">
        <f>+G302+G303+G304+G305</f>
        <v>0</v>
      </c>
      <c r="H301" s="2"/>
      <c r="I301" s="2"/>
      <c r="J301" s="2">
        <f>+J302+J303+J304+J305</f>
        <v>0</v>
      </c>
      <c r="K301" s="2">
        <f>+K302+K303+K304+K305</f>
        <v>0</v>
      </c>
      <c r="L301" s="2">
        <f>+L302+L303+L304+L305</f>
        <v>0</v>
      </c>
    </row>
    <row r="302" spans="1:12" ht="21.75" customHeight="1">
      <c r="A302" s="29"/>
      <c r="B302" s="31"/>
      <c r="C302" s="27"/>
      <c r="D302" s="11" t="s">
        <v>52</v>
      </c>
      <c r="E302" s="8"/>
      <c r="F302" s="2"/>
      <c r="G302" s="2"/>
      <c r="H302" s="2"/>
      <c r="I302" s="2"/>
      <c r="J302" s="2"/>
      <c r="K302" s="2"/>
      <c r="L302" s="2"/>
    </row>
    <row r="303" spans="1:12" ht="20.25" customHeight="1">
      <c r="A303" s="29"/>
      <c r="B303" s="31"/>
      <c r="C303" s="27"/>
      <c r="D303" s="11" t="s">
        <v>53</v>
      </c>
      <c r="E303" s="8"/>
      <c r="F303" s="2"/>
      <c r="G303" s="2"/>
      <c r="H303" s="2"/>
      <c r="I303" s="2"/>
      <c r="J303" s="2"/>
      <c r="K303" s="2"/>
      <c r="L303" s="2"/>
    </row>
    <row r="304" spans="1:12" ht="17.25" customHeight="1">
      <c r="A304" s="29"/>
      <c r="B304" s="31"/>
      <c r="C304" s="27"/>
      <c r="D304" s="11" t="s">
        <v>54</v>
      </c>
      <c r="E304" s="8"/>
      <c r="F304" s="2"/>
      <c r="G304" s="2"/>
      <c r="H304" s="2"/>
      <c r="I304" s="2"/>
      <c r="J304" s="2">
        <v>0</v>
      </c>
      <c r="K304" s="2">
        <v>0</v>
      </c>
      <c r="L304" s="2">
        <v>0</v>
      </c>
    </row>
    <row r="305" spans="1:12" ht="25.5" customHeight="1">
      <c r="A305" s="66"/>
      <c r="B305" s="32"/>
      <c r="C305" s="27"/>
      <c r="D305" s="11" t="s">
        <v>60</v>
      </c>
      <c r="E305" s="8"/>
      <c r="F305" s="2"/>
      <c r="G305" s="2"/>
      <c r="H305" s="2"/>
      <c r="I305" s="2"/>
      <c r="J305" s="2"/>
      <c r="K305" s="2"/>
      <c r="L305" s="2"/>
    </row>
    <row r="306" spans="1:12" ht="36" customHeight="1">
      <c r="A306" s="28">
        <v>54</v>
      </c>
      <c r="B306" s="30" t="s">
        <v>83</v>
      </c>
      <c r="C306" s="27" t="s">
        <v>67</v>
      </c>
      <c r="D306" s="11" t="s">
        <v>47</v>
      </c>
      <c r="E306" s="8"/>
      <c r="F306" s="13">
        <f>+F307+F308+F309+F310</f>
        <v>3279.2999999999997</v>
      </c>
      <c r="G306" s="13">
        <f>+G307+G308+G309+G310</f>
        <v>2263.5</v>
      </c>
      <c r="H306" s="13">
        <f>+H307+H308+H309+H310</f>
        <v>2263.5</v>
      </c>
      <c r="I306" s="2"/>
      <c r="J306" s="2">
        <f>+J307+J308+J309+J310</f>
        <v>0</v>
      </c>
      <c r="K306" s="2">
        <f>+K307+K308+K309+K310</f>
        <v>0</v>
      </c>
      <c r="L306" s="2">
        <f>+L307+L308+L309+L310</f>
        <v>0</v>
      </c>
    </row>
    <row r="307" spans="1:12" ht="21.75" customHeight="1">
      <c r="A307" s="29"/>
      <c r="B307" s="31"/>
      <c r="C307" s="27"/>
      <c r="D307" s="11" t="s">
        <v>52</v>
      </c>
      <c r="E307" s="8"/>
      <c r="F307" s="2"/>
      <c r="G307" s="2"/>
      <c r="H307" s="2"/>
      <c r="I307" s="2"/>
      <c r="J307" s="2"/>
      <c r="K307" s="2"/>
      <c r="L307" s="2"/>
    </row>
    <row r="308" spans="1:12" ht="20.25" customHeight="1">
      <c r="A308" s="29"/>
      <c r="B308" s="31"/>
      <c r="C308" s="27"/>
      <c r="D308" s="11" t="s">
        <v>53</v>
      </c>
      <c r="E308" s="8"/>
      <c r="F308" s="13">
        <v>2994.6</v>
      </c>
      <c r="G308" s="13">
        <v>1978.8</v>
      </c>
      <c r="H308" s="13">
        <v>1978.8</v>
      </c>
      <c r="I308" s="2"/>
      <c r="J308" s="2"/>
      <c r="K308" s="2"/>
      <c r="L308" s="2"/>
    </row>
    <row r="309" spans="1:12" ht="17.25" customHeight="1">
      <c r="A309" s="29"/>
      <c r="B309" s="31"/>
      <c r="C309" s="27"/>
      <c r="D309" s="11" t="s">
        <v>54</v>
      </c>
      <c r="E309" s="8"/>
      <c r="F309" s="13">
        <v>284.7</v>
      </c>
      <c r="G309" s="13">
        <v>284.7</v>
      </c>
      <c r="H309" s="13">
        <v>284.7</v>
      </c>
      <c r="I309" s="2"/>
      <c r="J309" s="2">
        <v>0</v>
      </c>
      <c r="K309" s="2">
        <v>0</v>
      </c>
      <c r="L309" s="2">
        <v>0</v>
      </c>
    </row>
    <row r="310" spans="1:12" ht="25.5" customHeight="1">
      <c r="A310" s="66"/>
      <c r="B310" s="32"/>
      <c r="C310" s="27"/>
      <c r="D310" s="11" t="s">
        <v>60</v>
      </c>
      <c r="E310" s="8"/>
      <c r="F310" s="2"/>
      <c r="G310" s="2"/>
      <c r="H310" s="2"/>
      <c r="I310" s="2"/>
      <c r="J310" s="2"/>
      <c r="K310" s="2"/>
      <c r="L310" s="2"/>
    </row>
    <row r="311" spans="1:12" ht="36" customHeight="1">
      <c r="A311" s="28">
        <v>54</v>
      </c>
      <c r="B311" s="30" t="s">
        <v>84</v>
      </c>
      <c r="C311" s="27" t="s">
        <v>67</v>
      </c>
      <c r="D311" s="11" t="s">
        <v>47</v>
      </c>
      <c r="E311" s="8"/>
      <c r="F311" s="2"/>
      <c r="G311" s="2">
        <f>+G312+G313+G314+G315</f>
        <v>0</v>
      </c>
      <c r="H311" s="2">
        <f>+H312+H313+H314+H315</f>
        <v>0</v>
      </c>
      <c r="I311" s="2"/>
      <c r="J311" s="2">
        <f>+J312+J313+J314+J315</f>
        <v>0</v>
      </c>
      <c r="K311" s="2">
        <f>+K312+K313+K314+K315</f>
        <v>0</v>
      </c>
      <c r="L311" s="2">
        <f>+L312+L313+L314+L315</f>
        <v>0</v>
      </c>
    </row>
    <row r="312" spans="1:12" ht="21.75" customHeight="1">
      <c r="A312" s="29"/>
      <c r="B312" s="31"/>
      <c r="C312" s="27"/>
      <c r="D312" s="11" t="s">
        <v>52</v>
      </c>
      <c r="E312" s="8"/>
      <c r="F312" s="2"/>
      <c r="G312" s="2"/>
      <c r="H312" s="2"/>
      <c r="I312" s="2"/>
      <c r="J312" s="2"/>
      <c r="K312" s="2"/>
      <c r="L312" s="2"/>
    </row>
    <row r="313" spans="1:12" ht="20.25" customHeight="1">
      <c r="A313" s="29"/>
      <c r="B313" s="31"/>
      <c r="C313" s="27"/>
      <c r="D313" s="11" t="s">
        <v>53</v>
      </c>
      <c r="E313" s="8"/>
      <c r="F313" s="2"/>
      <c r="G313" s="2"/>
      <c r="H313" s="2"/>
      <c r="I313" s="2"/>
      <c r="J313" s="2"/>
      <c r="K313" s="2"/>
      <c r="L313" s="2"/>
    </row>
    <row r="314" spans="1:12" ht="17.25" customHeight="1">
      <c r="A314" s="29"/>
      <c r="B314" s="31"/>
      <c r="C314" s="27"/>
      <c r="D314" s="11" t="s">
        <v>54</v>
      </c>
      <c r="E314" s="8"/>
      <c r="F314" s="2"/>
      <c r="G314" s="2"/>
      <c r="H314" s="2"/>
      <c r="I314" s="2"/>
      <c r="J314" s="2">
        <v>0</v>
      </c>
      <c r="K314" s="2">
        <v>0</v>
      </c>
      <c r="L314" s="2">
        <v>0</v>
      </c>
    </row>
    <row r="315" spans="1:12" ht="25.5" customHeight="1">
      <c r="A315" s="66"/>
      <c r="B315" s="32"/>
      <c r="C315" s="27"/>
      <c r="D315" s="11" t="s">
        <v>60</v>
      </c>
      <c r="E315" s="8"/>
      <c r="F315" s="2"/>
      <c r="G315" s="2"/>
      <c r="H315" s="2"/>
      <c r="I315" s="2"/>
      <c r="J315" s="2"/>
      <c r="K315" s="2"/>
      <c r="L315" s="2"/>
    </row>
    <row r="316" spans="1:12" ht="15">
      <c r="A316" s="28">
        <v>55</v>
      </c>
      <c r="B316" s="26" t="s">
        <v>30</v>
      </c>
      <c r="C316" s="27" t="s">
        <v>67</v>
      </c>
      <c r="D316" s="11" t="s">
        <v>47</v>
      </c>
      <c r="E316" s="8"/>
      <c r="F316" s="2">
        <f aca="true" t="shared" si="39" ref="F316:L316">+F317+F318+F319</f>
        <v>0</v>
      </c>
      <c r="G316" s="2">
        <f>+G317+G318+G319</f>
        <v>0</v>
      </c>
      <c r="H316" s="2">
        <f t="shared" si="39"/>
        <v>0</v>
      </c>
      <c r="I316" s="2">
        <f t="shared" si="39"/>
        <v>0</v>
      </c>
      <c r="J316" s="2">
        <f t="shared" si="39"/>
        <v>0</v>
      </c>
      <c r="K316" s="2">
        <f t="shared" si="39"/>
        <v>0</v>
      </c>
      <c r="L316" s="2">
        <f t="shared" si="39"/>
        <v>0</v>
      </c>
    </row>
    <row r="317" spans="1:12" ht="15">
      <c r="A317" s="29"/>
      <c r="B317" s="26"/>
      <c r="C317" s="27"/>
      <c r="D317" s="11" t="s">
        <v>52</v>
      </c>
      <c r="E317" s="8"/>
      <c r="F317" s="2"/>
      <c r="G317" s="2">
        <f>+G322+G327</f>
        <v>0</v>
      </c>
      <c r="H317" s="2"/>
      <c r="I317" s="2"/>
      <c r="J317" s="2"/>
      <c r="K317" s="2"/>
      <c r="L317" s="2"/>
    </row>
    <row r="318" spans="1:12" ht="15">
      <c r="A318" s="29"/>
      <c r="B318" s="26"/>
      <c r="C318" s="27"/>
      <c r="D318" s="11" t="s">
        <v>53</v>
      </c>
      <c r="E318" s="8"/>
      <c r="F318" s="2"/>
      <c r="G318" s="2">
        <f>+G323+G328</f>
        <v>0</v>
      </c>
      <c r="H318" s="2"/>
      <c r="I318" s="2"/>
      <c r="J318" s="2"/>
      <c r="K318" s="2"/>
      <c r="L318" s="2"/>
    </row>
    <row r="319" spans="1:12" ht="15">
      <c r="A319" s="29"/>
      <c r="B319" s="26"/>
      <c r="C319" s="27"/>
      <c r="D319" s="11" t="s">
        <v>54</v>
      </c>
      <c r="E319" s="8"/>
      <c r="F319" s="2"/>
      <c r="G319" s="2">
        <f>+G324+G329</f>
        <v>0</v>
      </c>
      <c r="H319" s="2">
        <f>+H324+H329</f>
        <v>0</v>
      </c>
      <c r="I319" s="2">
        <f>+I324+I329</f>
        <v>0</v>
      </c>
      <c r="J319" s="2">
        <f>+J324+J329</f>
        <v>0</v>
      </c>
      <c r="K319" s="2">
        <f>+K324+K329</f>
        <v>0</v>
      </c>
      <c r="L319" s="2">
        <f>+L324+L329</f>
        <v>0</v>
      </c>
    </row>
    <row r="320" spans="1:12" ht="15">
      <c r="A320" s="66"/>
      <c r="B320" s="26"/>
      <c r="C320" s="27"/>
      <c r="D320" s="11" t="s">
        <v>60</v>
      </c>
      <c r="E320" s="8"/>
      <c r="F320" s="2"/>
      <c r="G320" s="2"/>
      <c r="H320" s="2"/>
      <c r="I320" s="2"/>
      <c r="J320" s="2"/>
      <c r="K320" s="2"/>
      <c r="L320" s="2"/>
    </row>
    <row r="321" spans="1:12" ht="36" customHeight="1">
      <c r="A321" s="28">
        <v>56</v>
      </c>
      <c r="B321" s="30" t="s">
        <v>17</v>
      </c>
      <c r="C321" s="27" t="s">
        <v>67</v>
      </c>
      <c r="D321" s="11" t="s">
        <v>47</v>
      </c>
      <c r="E321" s="8"/>
      <c r="F321" s="2"/>
      <c r="G321" s="2">
        <f>+G322+G323+G324+G325</f>
        <v>0</v>
      </c>
      <c r="H321" s="2"/>
      <c r="I321" s="2"/>
      <c r="J321" s="2">
        <f>+J322+J323+J324+J325</f>
        <v>0</v>
      </c>
      <c r="K321" s="2">
        <f>+K322+K323+K324+K325</f>
        <v>0</v>
      </c>
      <c r="L321" s="2">
        <f>+L322+L323+L324+L325</f>
        <v>0</v>
      </c>
    </row>
    <row r="322" spans="1:12" ht="21.75" customHeight="1">
      <c r="A322" s="29"/>
      <c r="B322" s="31"/>
      <c r="C322" s="27"/>
      <c r="D322" s="11" t="s">
        <v>52</v>
      </c>
      <c r="E322" s="8"/>
      <c r="F322" s="2"/>
      <c r="G322" s="2"/>
      <c r="H322" s="2"/>
      <c r="I322" s="2"/>
      <c r="J322" s="2"/>
      <c r="K322" s="2"/>
      <c r="L322" s="2"/>
    </row>
    <row r="323" spans="1:12" ht="20.25" customHeight="1">
      <c r="A323" s="29"/>
      <c r="B323" s="31"/>
      <c r="C323" s="27"/>
      <c r="D323" s="11" t="s">
        <v>53</v>
      </c>
      <c r="E323" s="8"/>
      <c r="F323" s="2"/>
      <c r="G323" s="2"/>
      <c r="H323" s="2"/>
      <c r="I323" s="2"/>
      <c r="J323" s="2"/>
      <c r="K323" s="2"/>
      <c r="L323" s="2"/>
    </row>
    <row r="324" spans="1:12" ht="17.25" customHeight="1">
      <c r="A324" s="29"/>
      <c r="B324" s="31"/>
      <c r="C324" s="27"/>
      <c r="D324" s="11" t="s">
        <v>54</v>
      </c>
      <c r="E324" s="8"/>
      <c r="F324" s="2"/>
      <c r="G324" s="2"/>
      <c r="H324" s="2"/>
      <c r="I324" s="2"/>
      <c r="J324" s="2">
        <v>0</v>
      </c>
      <c r="K324" s="2">
        <v>0</v>
      </c>
      <c r="L324" s="2">
        <v>0</v>
      </c>
    </row>
    <row r="325" spans="1:12" ht="25.5" customHeight="1">
      <c r="A325" s="66"/>
      <c r="B325" s="32"/>
      <c r="C325" s="27"/>
      <c r="D325" s="11" t="s">
        <v>60</v>
      </c>
      <c r="E325" s="8"/>
      <c r="F325" s="2"/>
      <c r="G325" s="2"/>
      <c r="H325" s="2"/>
      <c r="I325" s="2"/>
      <c r="J325" s="2"/>
      <c r="K325" s="2"/>
      <c r="L325" s="2"/>
    </row>
    <row r="326" spans="1:12" ht="36" customHeight="1">
      <c r="A326" s="28">
        <v>57</v>
      </c>
      <c r="B326" s="30" t="s">
        <v>18</v>
      </c>
      <c r="C326" s="27" t="s">
        <v>67</v>
      </c>
      <c r="D326" s="11" t="s">
        <v>47</v>
      </c>
      <c r="E326" s="8"/>
      <c r="F326" s="2"/>
      <c r="G326" s="2">
        <f>+G327+G328+G329+G330</f>
        <v>0</v>
      </c>
      <c r="H326" s="2"/>
      <c r="I326" s="2"/>
      <c r="J326" s="2">
        <f>+J327+J328+J329+J330</f>
        <v>0</v>
      </c>
      <c r="K326" s="2">
        <f>+K327+K328+K329+K330</f>
        <v>0</v>
      </c>
      <c r="L326" s="2">
        <f>+L327+L328+L329+L330</f>
        <v>0</v>
      </c>
    </row>
    <row r="327" spans="1:12" ht="21.75" customHeight="1">
      <c r="A327" s="29"/>
      <c r="B327" s="31"/>
      <c r="C327" s="27"/>
      <c r="D327" s="11" t="s">
        <v>52</v>
      </c>
      <c r="E327" s="8"/>
      <c r="F327" s="2"/>
      <c r="G327" s="2"/>
      <c r="H327" s="2"/>
      <c r="I327" s="2"/>
      <c r="J327" s="2"/>
      <c r="K327" s="2"/>
      <c r="L327" s="2"/>
    </row>
    <row r="328" spans="1:12" ht="20.25" customHeight="1">
      <c r="A328" s="29"/>
      <c r="B328" s="31"/>
      <c r="C328" s="27"/>
      <c r="D328" s="11" t="s">
        <v>53</v>
      </c>
      <c r="E328" s="8"/>
      <c r="F328" s="2"/>
      <c r="G328" s="2"/>
      <c r="H328" s="2"/>
      <c r="I328" s="2"/>
      <c r="J328" s="2"/>
      <c r="K328" s="2"/>
      <c r="L328" s="2"/>
    </row>
    <row r="329" spans="1:12" ht="17.25" customHeight="1">
      <c r="A329" s="29"/>
      <c r="B329" s="31"/>
      <c r="C329" s="27"/>
      <c r="D329" s="11" t="s">
        <v>54</v>
      </c>
      <c r="E329" s="8"/>
      <c r="F329" s="2"/>
      <c r="G329" s="2"/>
      <c r="H329" s="2"/>
      <c r="I329" s="2"/>
      <c r="J329" s="2">
        <v>0</v>
      </c>
      <c r="K329" s="2">
        <v>0</v>
      </c>
      <c r="L329" s="2">
        <v>0</v>
      </c>
    </row>
    <row r="330" spans="1:12" ht="25.5" customHeight="1">
      <c r="A330" s="66"/>
      <c r="B330" s="32"/>
      <c r="C330" s="27"/>
      <c r="D330" s="11" t="s">
        <v>60</v>
      </c>
      <c r="E330" s="8"/>
      <c r="F330" s="2"/>
      <c r="G330" s="2"/>
      <c r="H330" s="2"/>
      <c r="I330" s="2"/>
      <c r="J330" s="2"/>
      <c r="K330" s="2"/>
      <c r="L330" s="2"/>
    </row>
    <row r="331" spans="1:12" ht="15">
      <c r="A331" s="28">
        <v>58</v>
      </c>
      <c r="B331" s="26" t="s">
        <v>29</v>
      </c>
      <c r="C331" s="27" t="s">
        <v>67</v>
      </c>
      <c r="D331" s="11" t="s">
        <v>47</v>
      </c>
      <c r="E331" s="8"/>
      <c r="F331" s="2">
        <f>+F332+F333+F334</f>
        <v>1</v>
      </c>
      <c r="G331" s="2">
        <f aca="true" t="shared" si="40" ref="G331:L331">+G332+G333+G334</f>
        <v>9</v>
      </c>
      <c r="H331" s="2">
        <f t="shared" si="40"/>
        <v>5</v>
      </c>
      <c r="I331" s="2">
        <f t="shared" si="40"/>
        <v>0</v>
      </c>
      <c r="J331" s="2">
        <f t="shared" si="40"/>
        <v>0</v>
      </c>
      <c r="K331" s="2">
        <f t="shared" si="40"/>
        <v>0</v>
      </c>
      <c r="L331" s="2">
        <f t="shared" si="40"/>
        <v>0</v>
      </c>
    </row>
    <row r="332" spans="1:12" ht="15">
      <c r="A332" s="29"/>
      <c r="B332" s="26"/>
      <c r="C332" s="27"/>
      <c r="D332" s="11" t="s">
        <v>52</v>
      </c>
      <c r="E332" s="8"/>
      <c r="F332" s="2"/>
      <c r="G332" s="2"/>
      <c r="H332" s="2"/>
      <c r="I332" s="2"/>
      <c r="J332" s="2"/>
      <c r="K332" s="2"/>
      <c r="L332" s="2"/>
    </row>
    <row r="333" spans="1:12" ht="15">
      <c r="A333" s="29"/>
      <c r="B333" s="26"/>
      <c r="C333" s="27"/>
      <c r="D333" s="11" t="s">
        <v>53</v>
      </c>
      <c r="E333" s="8"/>
      <c r="F333" s="2"/>
      <c r="G333" s="2"/>
      <c r="H333" s="2"/>
      <c r="I333" s="2"/>
      <c r="J333" s="2"/>
      <c r="K333" s="2"/>
      <c r="L333" s="2"/>
    </row>
    <row r="334" spans="1:12" ht="15">
      <c r="A334" s="29"/>
      <c r="B334" s="26"/>
      <c r="C334" s="27"/>
      <c r="D334" s="11" t="s">
        <v>54</v>
      </c>
      <c r="E334" s="8"/>
      <c r="F334" s="2">
        <f>+F339+F344</f>
        <v>1</v>
      </c>
      <c r="G334" s="2">
        <f aca="true" t="shared" si="41" ref="G334:L334">+G339+G344</f>
        <v>9</v>
      </c>
      <c r="H334" s="2">
        <f t="shared" si="41"/>
        <v>5</v>
      </c>
      <c r="I334" s="2">
        <f t="shared" si="41"/>
        <v>0</v>
      </c>
      <c r="J334" s="2">
        <f t="shared" si="41"/>
        <v>0</v>
      </c>
      <c r="K334" s="2">
        <f t="shared" si="41"/>
        <v>0</v>
      </c>
      <c r="L334" s="2">
        <f t="shared" si="41"/>
        <v>0</v>
      </c>
    </row>
    <row r="335" spans="1:12" ht="15">
      <c r="A335" s="66"/>
      <c r="B335" s="26"/>
      <c r="C335" s="27"/>
      <c r="D335" s="11" t="s">
        <v>60</v>
      </c>
      <c r="E335" s="8"/>
      <c r="F335" s="2"/>
      <c r="G335" s="2"/>
      <c r="H335" s="2"/>
      <c r="I335" s="2"/>
      <c r="J335" s="2"/>
      <c r="K335" s="2"/>
      <c r="L335" s="2"/>
    </row>
    <row r="336" spans="1:12" ht="23.25" customHeight="1">
      <c r="A336" s="28">
        <v>59</v>
      </c>
      <c r="B336" s="30" t="s">
        <v>19</v>
      </c>
      <c r="C336" s="27" t="s">
        <v>67</v>
      </c>
      <c r="D336" s="11" t="s">
        <v>47</v>
      </c>
      <c r="E336" s="8"/>
      <c r="F336" s="2">
        <f>+F337+F338+F339+F340</f>
        <v>1</v>
      </c>
      <c r="G336" s="2">
        <f>+G337+G338+G339+G340</f>
        <v>9</v>
      </c>
      <c r="H336" s="2">
        <f>+H337+H338+H339+H340</f>
        <v>5</v>
      </c>
      <c r="I336" s="2"/>
      <c r="J336" s="2">
        <f>+J337+J338+J339+J340</f>
        <v>0</v>
      </c>
      <c r="K336" s="2">
        <f>+K337+K338+K339+K340</f>
        <v>0</v>
      </c>
      <c r="L336" s="2">
        <f>+L337+L338+L339+L340</f>
        <v>0</v>
      </c>
    </row>
    <row r="337" spans="1:12" ht="21.75" customHeight="1">
      <c r="A337" s="29"/>
      <c r="B337" s="31"/>
      <c r="C337" s="27"/>
      <c r="D337" s="11" t="s">
        <v>52</v>
      </c>
      <c r="E337" s="8"/>
      <c r="F337" s="2"/>
      <c r="G337" s="2"/>
      <c r="H337" s="2"/>
      <c r="I337" s="2"/>
      <c r="J337" s="2"/>
      <c r="K337" s="2"/>
      <c r="L337" s="2"/>
    </row>
    <row r="338" spans="1:12" ht="20.25" customHeight="1">
      <c r="A338" s="29"/>
      <c r="B338" s="31"/>
      <c r="C338" s="27"/>
      <c r="D338" s="11" t="s">
        <v>53</v>
      </c>
      <c r="E338" s="8"/>
      <c r="F338" s="2"/>
      <c r="G338" s="2"/>
      <c r="H338" s="2"/>
      <c r="I338" s="2"/>
      <c r="J338" s="2"/>
      <c r="K338" s="2"/>
      <c r="L338" s="2"/>
    </row>
    <row r="339" spans="1:12" ht="17.25" customHeight="1">
      <c r="A339" s="29"/>
      <c r="B339" s="31"/>
      <c r="C339" s="27"/>
      <c r="D339" s="11" t="s">
        <v>54</v>
      </c>
      <c r="E339" s="8"/>
      <c r="F339" s="13">
        <v>1</v>
      </c>
      <c r="G339" s="13">
        <v>9</v>
      </c>
      <c r="H339" s="13">
        <v>5</v>
      </c>
      <c r="I339" s="2"/>
      <c r="J339" s="2"/>
      <c r="K339" s="2">
        <v>0</v>
      </c>
      <c r="L339" s="2">
        <v>0</v>
      </c>
    </row>
    <row r="340" spans="1:12" ht="25.5" customHeight="1">
      <c r="A340" s="66"/>
      <c r="B340" s="32"/>
      <c r="C340" s="27"/>
      <c r="D340" s="11" t="s">
        <v>60</v>
      </c>
      <c r="E340" s="8"/>
      <c r="F340" s="2"/>
      <c r="G340" s="2"/>
      <c r="H340" s="2"/>
      <c r="I340" s="2"/>
      <c r="J340" s="2"/>
      <c r="K340" s="2"/>
      <c r="L340" s="2"/>
    </row>
    <row r="341" spans="1:12" ht="38.25" customHeight="1">
      <c r="A341" s="28">
        <v>60</v>
      </c>
      <c r="B341" s="30" t="s">
        <v>20</v>
      </c>
      <c r="C341" s="27" t="s">
        <v>67</v>
      </c>
      <c r="D341" s="11" t="s">
        <v>47</v>
      </c>
      <c r="E341" s="8"/>
      <c r="F341" s="2"/>
      <c r="G341" s="2">
        <f>+G342+G343+G344+G345</f>
        <v>0</v>
      </c>
      <c r="H341" s="2"/>
      <c r="I341" s="2"/>
      <c r="J341" s="2">
        <f>+J342+J343+J344+J345</f>
        <v>0</v>
      </c>
      <c r="K341" s="2">
        <f>+K342+K343+K344+K345</f>
        <v>0</v>
      </c>
      <c r="L341" s="2">
        <f>+L342+L343+L344+L345</f>
        <v>0</v>
      </c>
    </row>
    <row r="342" spans="1:12" ht="49.5" customHeight="1">
      <c r="A342" s="29"/>
      <c r="B342" s="31"/>
      <c r="C342" s="27"/>
      <c r="D342" s="11" t="s">
        <v>52</v>
      </c>
      <c r="E342" s="8"/>
      <c r="F342" s="2"/>
      <c r="G342" s="2"/>
      <c r="H342" s="2"/>
      <c r="I342" s="2"/>
      <c r="J342" s="2"/>
      <c r="K342" s="2"/>
      <c r="L342" s="2"/>
    </row>
    <row r="343" spans="1:12" ht="52.5" customHeight="1">
      <c r="A343" s="29"/>
      <c r="B343" s="31"/>
      <c r="C343" s="27"/>
      <c r="D343" s="11" t="s">
        <v>53</v>
      </c>
      <c r="E343" s="8"/>
      <c r="F343" s="2"/>
      <c r="G343" s="2"/>
      <c r="H343" s="2"/>
      <c r="I343" s="2"/>
      <c r="J343" s="2"/>
      <c r="K343" s="2"/>
      <c r="L343" s="2"/>
    </row>
    <row r="344" spans="1:12" ht="39" customHeight="1">
      <c r="A344" s="29"/>
      <c r="B344" s="31"/>
      <c r="C344" s="27"/>
      <c r="D344" s="11" t="s">
        <v>54</v>
      </c>
      <c r="E344" s="8"/>
      <c r="F344" s="2"/>
      <c r="G344" s="2"/>
      <c r="H344" s="2"/>
      <c r="I344" s="2"/>
      <c r="J344" s="2"/>
      <c r="K344" s="2">
        <v>0</v>
      </c>
      <c r="L344" s="2">
        <v>0</v>
      </c>
    </row>
    <row r="345" spans="1:12" ht="42.75" customHeight="1">
      <c r="A345" s="66"/>
      <c r="B345" s="32"/>
      <c r="C345" s="27"/>
      <c r="D345" s="11" t="s">
        <v>60</v>
      </c>
      <c r="E345" s="8"/>
      <c r="F345" s="2"/>
      <c r="G345" s="2"/>
      <c r="H345" s="2"/>
      <c r="I345" s="2"/>
      <c r="J345" s="2"/>
      <c r="K345" s="2"/>
      <c r="L345" s="2"/>
    </row>
    <row r="346" spans="1:12" ht="15">
      <c r="A346" s="28">
        <v>61</v>
      </c>
      <c r="B346" s="26" t="s">
        <v>24</v>
      </c>
      <c r="C346" s="27" t="s">
        <v>67</v>
      </c>
      <c r="D346" s="11" t="s">
        <v>47</v>
      </c>
      <c r="E346" s="8"/>
      <c r="F346" s="2">
        <f aca="true" t="shared" si="42" ref="F346:L346">+F347+F348+F349</f>
        <v>0</v>
      </c>
      <c r="G346" s="2">
        <f t="shared" si="42"/>
        <v>0</v>
      </c>
      <c r="H346" s="2">
        <f t="shared" si="42"/>
        <v>0</v>
      </c>
      <c r="I346" s="2">
        <f t="shared" si="42"/>
        <v>876</v>
      </c>
      <c r="J346" s="2">
        <f t="shared" si="42"/>
        <v>866</v>
      </c>
      <c r="K346" s="2">
        <f t="shared" si="42"/>
        <v>0</v>
      </c>
      <c r="L346" s="2">
        <f t="shared" si="42"/>
        <v>0</v>
      </c>
    </row>
    <row r="347" spans="1:12" ht="15">
      <c r="A347" s="29"/>
      <c r="B347" s="26"/>
      <c r="C347" s="27"/>
      <c r="D347" s="11" t="s">
        <v>52</v>
      </c>
      <c r="E347" s="8"/>
      <c r="F347" s="2"/>
      <c r="G347" s="2"/>
      <c r="H347" s="2"/>
      <c r="I347" s="2"/>
      <c r="J347" s="2"/>
      <c r="K347" s="2"/>
      <c r="L347" s="2"/>
    </row>
    <row r="348" spans="1:12" ht="15">
      <c r="A348" s="29"/>
      <c r="B348" s="26"/>
      <c r="C348" s="27"/>
      <c r="D348" s="11" t="s">
        <v>53</v>
      </c>
      <c r="E348" s="8"/>
      <c r="F348" s="2"/>
      <c r="G348" s="2"/>
      <c r="H348" s="2"/>
      <c r="I348" s="2"/>
      <c r="J348" s="2"/>
      <c r="K348" s="2"/>
      <c r="L348" s="2"/>
    </row>
    <row r="349" spans="1:12" ht="15">
      <c r="A349" s="29"/>
      <c r="B349" s="26"/>
      <c r="C349" s="27"/>
      <c r="D349" s="11" t="s">
        <v>54</v>
      </c>
      <c r="E349" s="8"/>
      <c r="F349" s="2"/>
      <c r="G349" s="2">
        <f aca="true" t="shared" si="43" ref="G349:L349">+G354+G359+G364</f>
        <v>0</v>
      </c>
      <c r="H349" s="2">
        <f t="shared" si="43"/>
        <v>0</v>
      </c>
      <c r="I349" s="2">
        <f t="shared" si="43"/>
        <v>876</v>
      </c>
      <c r="J349" s="2">
        <f t="shared" si="43"/>
        <v>866</v>
      </c>
      <c r="K349" s="2">
        <f t="shared" si="43"/>
        <v>0</v>
      </c>
      <c r="L349" s="2">
        <f t="shared" si="43"/>
        <v>0</v>
      </c>
    </row>
    <row r="350" spans="1:12" ht="15">
      <c r="A350" s="66"/>
      <c r="B350" s="26"/>
      <c r="C350" s="27"/>
      <c r="D350" s="11" t="s">
        <v>60</v>
      </c>
      <c r="E350" s="8"/>
      <c r="F350" s="2"/>
      <c r="G350" s="2"/>
      <c r="H350" s="2"/>
      <c r="I350" s="2"/>
      <c r="J350" s="2"/>
      <c r="K350" s="2"/>
      <c r="L350" s="2"/>
    </row>
    <row r="351" spans="1:12" ht="23.25" customHeight="1">
      <c r="A351" s="28">
        <v>62</v>
      </c>
      <c r="B351" s="30" t="s">
        <v>21</v>
      </c>
      <c r="C351" s="27" t="s">
        <v>67</v>
      </c>
      <c r="D351" s="11" t="s">
        <v>47</v>
      </c>
      <c r="E351" s="8"/>
      <c r="F351" s="2"/>
      <c r="G351" s="2">
        <f>+G352+G353+G354+G355</f>
        <v>0</v>
      </c>
      <c r="H351" s="2"/>
      <c r="I351" s="2">
        <f>+I352+I353+I354+I355</f>
        <v>56</v>
      </c>
      <c r="J351" s="2">
        <f>+J352+J353+J354+J355</f>
        <v>56</v>
      </c>
      <c r="K351" s="2">
        <f>+K352+K353+K354+K355</f>
        <v>0</v>
      </c>
      <c r="L351" s="2">
        <f>+L352+L353+L354+L355</f>
        <v>0</v>
      </c>
    </row>
    <row r="352" spans="1:12" ht="21.75" customHeight="1">
      <c r="A352" s="29"/>
      <c r="B352" s="31"/>
      <c r="C352" s="27"/>
      <c r="D352" s="11" t="s">
        <v>52</v>
      </c>
      <c r="E352" s="8"/>
      <c r="F352" s="2"/>
      <c r="G352" s="2"/>
      <c r="H352" s="2"/>
      <c r="I352" s="2"/>
      <c r="J352" s="2"/>
      <c r="K352" s="2"/>
      <c r="L352" s="2"/>
    </row>
    <row r="353" spans="1:12" ht="32.25" customHeight="1">
      <c r="A353" s="29"/>
      <c r="B353" s="31"/>
      <c r="C353" s="27"/>
      <c r="D353" s="11" t="s">
        <v>53</v>
      </c>
      <c r="E353" s="8"/>
      <c r="F353" s="2"/>
      <c r="G353" s="2"/>
      <c r="H353" s="2"/>
      <c r="I353" s="2"/>
      <c r="J353" s="2"/>
      <c r="K353" s="2"/>
      <c r="L353" s="2"/>
    </row>
    <row r="354" spans="1:12" ht="25.5" customHeight="1">
      <c r="A354" s="29"/>
      <c r="B354" s="31"/>
      <c r="C354" s="27"/>
      <c r="D354" s="11" t="s">
        <v>54</v>
      </c>
      <c r="E354" s="8"/>
      <c r="F354" s="2"/>
      <c r="G354" s="2"/>
      <c r="H354" s="2"/>
      <c r="I354" s="2">
        <v>56</v>
      </c>
      <c r="J354" s="2">
        <v>56</v>
      </c>
      <c r="K354" s="2"/>
      <c r="L354" s="2"/>
    </row>
    <row r="355" spans="1:12" ht="25.5" customHeight="1">
      <c r="A355" s="66"/>
      <c r="B355" s="32"/>
      <c r="C355" s="27"/>
      <c r="D355" s="11" t="s">
        <v>60</v>
      </c>
      <c r="E355" s="8"/>
      <c r="F355" s="2"/>
      <c r="G355" s="2"/>
      <c r="H355" s="2"/>
      <c r="I355" s="2"/>
      <c r="J355" s="2"/>
      <c r="K355" s="2"/>
      <c r="L355" s="2"/>
    </row>
    <row r="356" spans="1:12" ht="23.25" customHeight="1">
      <c r="A356" s="28">
        <v>63</v>
      </c>
      <c r="B356" s="30" t="s">
        <v>23</v>
      </c>
      <c r="C356" s="27" t="s">
        <v>67</v>
      </c>
      <c r="D356" s="11" t="s">
        <v>47</v>
      </c>
      <c r="E356" s="8"/>
      <c r="F356" s="2"/>
      <c r="G356" s="2">
        <f>+G357+G358+G359+G360</f>
        <v>0</v>
      </c>
      <c r="H356" s="2"/>
      <c r="I356" s="2">
        <f>+I357+I358+I359+I360</f>
        <v>300</v>
      </c>
      <c r="J356" s="2">
        <f>+J357+J358+J359+J360</f>
        <v>580</v>
      </c>
      <c r="K356" s="2">
        <f>+K357+K358+K359+K360</f>
        <v>0</v>
      </c>
      <c r="L356" s="2">
        <f>+L357+L358+L359+L360</f>
        <v>0</v>
      </c>
    </row>
    <row r="357" spans="1:12" ht="21.75" customHeight="1">
      <c r="A357" s="29"/>
      <c r="B357" s="31"/>
      <c r="C357" s="27"/>
      <c r="D357" s="11" t="s">
        <v>52</v>
      </c>
      <c r="E357" s="8"/>
      <c r="F357" s="2"/>
      <c r="G357" s="2"/>
      <c r="H357" s="2"/>
      <c r="I357" s="2"/>
      <c r="J357" s="2"/>
      <c r="K357" s="2"/>
      <c r="L357" s="2"/>
    </row>
    <row r="358" spans="1:12" ht="32.25" customHeight="1">
      <c r="A358" s="29"/>
      <c r="B358" s="31"/>
      <c r="C358" s="27"/>
      <c r="D358" s="11" t="s">
        <v>53</v>
      </c>
      <c r="E358" s="8"/>
      <c r="F358" s="2"/>
      <c r="G358" s="2"/>
      <c r="H358" s="2"/>
      <c r="I358" s="2"/>
      <c r="J358" s="2"/>
      <c r="K358" s="2"/>
      <c r="L358" s="2"/>
    </row>
    <row r="359" spans="1:12" ht="30" customHeight="1">
      <c r="A359" s="29"/>
      <c r="B359" s="31"/>
      <c r="C359" s="27"/>
      <c r="D359" s="11" t="s">
        <v>54</v>
      </c>
      <c r="E359" s="8"/>
      <c r="F359" s="2"/>
      <c r="G359" s="2"/>
      <c r="H359" s="2"/>
      <c r="I359" s="2">
        <v>300</v>
      </c>
      <c r="J359" s="2">
        <v>580</v>
      </c>
      <c r="K359" s="2"/>
      <c r="L359" s="2"/>
    </row>
    <row r="360" spans="1:12" ht="45.75" customHeight="1">
      <c r="A360" s="66"/>
      <c r="B360" s="32"/>
      <c r="C360" s="27"/>
      <c r="D360" s="11" t="s">
        <v>60</v>
      </c>
      <c r="E360" s="8"/>
      <c r="F360" s="2"/>
      <c r="G360" s="2"/>
      <c r="H360" s="2"/>
      <c r="I360" s="2"/>
      <c r="J360" s="2"/>
      <c r="K360" s="2"/>
      <c r="L360" s="2"/>
    </row>
    <row r="361" spans="1:12" ht="23.25" customHeight="1">
      <c r="A361" s="28">
        <v>64</v>
      </c>
      <c r="B361" s="30" t="s">
        <v>22</v>
      </c>
      <c r="C361" s="27" t="s">
        <v>67</v>
      </c>
      <c r="D361" s="11" t="s">
        <v>47</v>
      </c>
      <c r="E361" s="8"/>
      <c r="F361" s="2"/>
      <c r="G361" s="2">
        <f>+G362+G363+G364+G365</f>
        <v>0</v>
      </c>
      <c r="H361" s="2"/>
      <c r="I361" s="2">
        <f>+I362+I363+I364+I365</f>
        <v>520</v>
      </c>
      <c r="J361" s="2">
        <f>+J362+J363+J364+J365</f>
        <v>230</v>
      </c>
      <c r="K361" s="2">
        <f>+K362+K363+K364+K365</f>
        <v>0</v>
      </c>
      <c r="L361" s="2">
        <f>+L362+L363+L364+L365</f>
        <v>0</v>
      </c>
    </row>
    <row r="362" spans="1:12" ht="21.75" customHeight="1">
      <c r="A362" s="29"/>
      <c r="B362" s="31"/>
      <c r="C362" s="27"/>
      <c r="D362" s="11" t="s">
        <v>52</v>
      </c>
      <c r="E362" s="8"/>
      <c r="F362" s="2"/>
      <c r="G362" s="2"/>
      <c r="H362" s="2"/>
      <c r="I362" s="2"/>
      <c r="J362" s="2"/>
      <c r="K362" s="2"/>
      <c r="L362" s="2"/>
    </row>
    <row r="363" spans="1:12" ht="32.25" customHeight="1">
      <c r="A363" s="29"/>
      <c r="B363" s="31"/>
      <c r="C363" s="27"/>
      <c r="D363" s="11" t="s">
        <v>53</v>
      </c>
      <c r="E363" s="8"/>
      <c r="F363" s="2"/>
      <c r="G363" s="2"/>
      <c r="H363" s="2"/>
      <c r="I363" s="2"/>
      <c r="J363" s="2"/>
      <c r="K363" s="2"/>
      <c r="L363" s="2"/>
    </row>
    <row r="364" spans="1:12" ht="30" customHeight="1">
      <c r="A364" s="29"/>
      <c r="B364" s="31"/>
      <c r="C364" s="27"/>
      <c r="D364" s="11" t="s">
        <v>54</v>
      </c>
      <c r="E364" s="8"/>
      <c r="F364" s="2"/>
      <c r="G364" s="2"/>
      <c r="H364" s="2"/>
      <c r="I364" s="2">
        <v>520</v>
      </c>
      <c r="J364" s="2">
        <v>230</v>
      </c>
      <c r="K364" s="2"/>
      <c r="L364" s="2"/>
    </row>
    <row r="365" spans="1:12" ht="45.75" customHeight="1">
      <c r="A365" s="66"/>
      <c r="B365" s="32"/>
      <c r="C365" s="27"/>
      <c r="D365" s="11" t="s">
        <v>60</v>
      </c>
      <c r="E365" s="8"/>
      <c r="F365" s="2"/>
      <c r="G365" s="2"/>
      <c r="H365" s="2"/>
      <c r="I365" s="2"/>
      <c r="J365" s="2"/>
      <c r="K365" s="2"/>
      <c r="L365" s="2"/>
    </row>
    <row r="366" spans="1:12" ht="15">
      <c r="A366" s="28">
        <v>65</v>
      </c>
      <c r="B366" s="26" t="s">
        <v>25</v>
      </c>
      <c r="C366" s="27" t="s">
        <v>67</v>
      </c>
      <c r="D366" s="11" t="s">
        <v>47</v>
      </c>
      <c r="E366" s="8"/>
      <c r="F366" s="2">
        <f aca="true" t="shared" si="44" ref="F366:L366">+F367+F368+F369</f>
        <v>0</v>
      </c>
      <c r="G366" s="2">
        <f t="shared" si="44"/>
        <v>0</v>
      </c>
      <c r="H366" s="2">
        <f t="shared" si="44"/>
        <v>0</v>
      </c>
      <c r="I366" s="2">
        <f t="shared" si="44"/>
        <v>0</v>
      </c>
      <c r="J366" s="2">
        <f t="shared" si="44"/>
        <v>0</v>
      </c>
      <c r="K366" s="2">
        <f t="shared" si="44"/>
        <v>0</v>
      </c>
      <c r="L366" s="2">
        <f t="shared" si="44"/>
        <v>0</v>
      </c>
    </row>
    <row r="367" spans="1:12" ht="15">
      <c r="A367" s="29"/>
      <c r="B367" s="26"/>
      <c r="C367" s="27"/>
      <c r="D367" s="11" t="s">
        <v>52</v>
      </c>
      <c r="E367" s="8"/>
      <c r="F367" s="2"/>
      <c r="G367" s="2"/>
      <c r="H367" s="2"/>
      <c r="I367" s="2"/>
      <c r="J367" s="2"/>
      <c r="K367" s="2"/>
      <c r="L367" s="2"/>
    </row>
    <row r="368" spans="1:12" ht="15">
      <c r="A368" s="29"/>
      <c r="B368" s="26"/>
      <c r="C368" s="27"/>
      <c r="D368" s="11" t="s">
        <v>53</v>
      </c>
      <c r="E368" s="8"/>
      <c r="F368" s="2"/>
      <c r="G368" s="2"/>
      <c r="H368" s="2"/>
      <c r="I368" s="2"/>
      <c r="J368" s="2"/>
      <c r="K368" s="2"/>
      <c r="L368" s="2"/>
    </row>
    <row r="369" spans="1:12" ht="15">
      <c r="A369" s="29"/>
      <c r="B369" s="26"/>
      <c r="C369" s="27"/>
      <c r="D369" s="11" t="s">
        <v>54</v>
      </c>
      <c r="E369" s="8"/>
      <c r="F369" s="2"/>
      <c r="G369" s="2">
        <f aca="true" t="shared" si="45" ref="G369:L369">+G374</f>
        <v>0</v>
      </c>
      <c r="H369" s="2">
        <f t="shared" si="45"/>
        <v>0</v>
      </c>
      <c r="I369" s="2">
        <f t="shared" si="45"/>
        <v>0</v>
      </c>
      <c r="J369" s="2">
        <f t="shared" si="45"/>
        <v>0</v>
      </c>
      <c r="K369" s="2">
        <f t="shared" si="45"/>
        <v>0</v>
      </c>
      <c r="L369" s="2">
        <f t="shared" si="45"/>
        <v>0</v>
      </c>
    </row>
    <row r="370" spans="1:12" ht="15">
      <c r="A370" s="66"/>
      <c r="B370" s="26"/>
      <c r="C370" s="27"/>
      <c r="D370" s="11" t="s">
        <v>60</v>
      </c>
      <c r="E370" s="8"/>
      <c r="F370" s="2"/>
      <c r="G370" s="2"/>
      <c r="H370" s="2"/>
      <c r="I370" s="2"/>
      <c r="J370" s="2"/>
      <c r="K370" s="2"/>
      <c r="L370" s="2"/>
    </row>
    <row r="371" spans="1:12" ht="23.25" customHeight="1">
      <c r="A371" s="28">
        <v>66</v>
      </c>
      <c r="B371" s="30" t="s">
        <v>26</v>
      </c>
      <c r="C371" s="27" t="s">
        <v>67</v>
      </c>
      <c r="D371" s="11" t="s">
        <v>47</v>
      </c>
      <c r="E371" s="8"/>
      <c r="F371" s="2"/>
      <c r="G371" s="2">
        <f>+G372+G373+G374+G375</f>
        <v>0</v>
      </c>
      <c r="H371" s="2"/>
      <c r="I371" s="2"/>
      <c r="J371" s="2">
        <f>+J372+J373+J374+J375</f>
        <v>0</v>
      </c>
      <c r="K371" s="2">
        <f>+K372+K373+K374+K375</f>
        <v>0</v>
      </c>
      <c r="L371" s="2">
        <f>+L372+L373+L374+L375</f>
        <v>0</v>
      </c>
    </row>
    <row r="372" spans="1:12" ht="21.75" customHeight="1">
      <c r="A372" s="29"/>
      <c r="B372" s="31"/>
      <c r="C372" s="27"/>
      <c r="D372" s="11" t="s">
        <v>52</v>
      </c>
      <c r="E372" s="8"/>
      <c r="F372" s="2"/>
      <c r="G372" s="2"/>
      <c r="H372" s="2"/>
      <c r="I372" s="2"/>
      <c r="J372" s="2"/>
      <c r="K372" s="2"/>
      <c r="L372" s="2"/>
    </row>
    <row r="373" spans="1:12" ht="32.25" customHeight="1">
      <c r="A373" s="29"/>
      <c r="B373" s="31"/>
      <c r="C373" s="27"/>
      <c r="D373" s="11" t="s">
        <v>53</v>
      </c>
      <c r="E373" s="8"/>
      <c r="F373" s="2"/>
      <c r="G373" s="2"/>
      <c r="H373" s="2"/>
      <c r="I373" s="2"/>
      <c r="J373" s="2"/>
      <c r="K373" s="2"/>
      <c r="L373" s="2"/>
    </row>
    <row r="374" spans="1:12" ht="30" customHeight="1">
      <c r="A374" s="29"/>
      <c r="B374" s="31"/>
      <c r="C374" s="27"/>
      <c r="D374" s="11" t="s">
        <v>54</v>
      </c>
      <c r="E374" s="8"/>
      <c r="F374" s="2"/>
      <c r="G374" s="2"/>
      <c r="H374" s="2"/>
      <c r="I374" s="2"/>
      <c r="J374" s="2"/>
      <c r="K374" s="2"/>
      <c r="L374" s="2"/>
    </row>
    <row r="375" spans="1:12" ht="45.75" customHeight="1">
      <c r="A375" s="66"/>
      <c r="B375" s="32"/>
      <c r="C375" s="27"/>
      <c r="D375" s="11" t="s">
        <v>60</v>
      </c>
      <c r="E375" s="8"/>
      <c r="F375" s="2"/>
      <c r="G375" s="2"/>
      <c r="H375" s="2"/>
      <c r="I375" s="2"/>
      <c r="J375" s="2"/>
      <c r="K375" s="2"/>
      <c r="L375" s="2"/>
    </row>
    <row r="376" spans="1:12" ht="15">
      <c r="A376" s="28">
        <v>67</v>
      </c>
      <c r="B376" s="26" t="s">
        <v>28</v>
      </c>
      <c r="C376" s="27" t="s">
        <v>67</v>
      </c>
      <c r="D376" s="11" t="s">
        <v>47</v>
      </c>
      <c r="E376" s="8"/>
      <c r="F376" s="2">
        <f aca="true" t="shared" si="46" ref="F376:L376">+F377+F378+F379</f>
        <v>0</v>
      </c>
      <c r="G376" s="2">
        <f t="shared" si="46"/>
        <v>0</v>
      </c>
      <c r="H376" s="2">
        <f t="shared" si="46"/>
        <v>0</v>
      </c>
      <c r="I376" s="2">
        <f t="shared" si="46"/>
        <v>0</v>
      </c>
      <c r="J376" s="2">
        <f t="shared" si="46"/>
        <v>0</v>
      </c>
      <c r="K376" s="2">
        <f t="shared" si="46"/>
        <v>0</v>
      </c>
      <c r="L376" s="2">
        <f t="shared" si="46"/>
        <v>0</v>
      </c>
    </row>
    <row r="377" spans="1:12" ht="15">
      <c r="A377" s="29"/>
      <c r="B377" s="26"/>
      <c r="C377" s="27"/>
      <c r="D377" s="11" t="s">
        <v>52</v>
      </c>
      <c r="E377" s="8"/>
      <c r="F377" s="2"/>
      <c r="G377" s="2"/>
      <c r="H377" s="2"/>
      <c r="I377" s="2"/>
      <c r="J377" s="2"/>
      <c r="K377" s="2"/>
      <c r="L377" s="2"/>
    </row>
    <row r="378" spans="1:12" ht="15">
      <c r="A378" s="29"/>
      <c r="B378" s="26"/>
      <c r="C378" s="27"/>
      <c r="D378" s="11" t="s">
        <v>53</v>
      </c>
      <c r="E378" s="8"/>
      <c r="F378" s="2"/>
      <c r="G378" s="2"/>
      <c r="H378" s="2"/>
      <c r="I378" s="2"/>
      <c r="J378" s="2"/>
      <c r="K378" s="2"/>
      <c r="L378" s="2"/>
    </row>
    <row r="379" spans="1:12" ht="15">
      <c r="A379" s="29"/>
      <c r="B379" s="26"/>
      <c r="C379" s="27"/>
      <c r="D379" s="11" t="s">
        <v>54</v>
      </c>
      <c r="E379" s="8"/>
      <c r="F379" s="2"/>
      <c r="G379" s="2">
        <f aca="true" t="shared" si="47" ref="G379:L379">+G384</f>
        <v>0</v>
      </c>
      <c r="H379" s="2">
        <f t="shared" si="47"/>
        <v>0</v>
      </c>
      <c r="I379" s="2">
        <f t="shared" si="47"/>
        <v>0</v>
      </c>
      <c r="J379" s="2">
        <f t="shared" si="47"/>
        <v>0</v>
      </c>
      <c r="K379" s="2">
        <f t="shared" si="47"/>
        <v>0</v>
      </c>
      <c r="L379" s="2">
        <f t="shared" si="47"/>
        <v>0</v>
      </c>
    </row>
    <row r="380" spans="1:12" ht="15">
      <c r="A380" s="66"/>
      <c r="B380" s="26"/>
      <c r="C380" s="27"/>
      <c r="D380" s="11" t="s">
        <v>60</v>
      </c>
      <c r="E380" s="8"/>
      <c r="F380" s="2"/>
      <c r="G380" s="2"/>
      <c r="H380" s="2"/>
      <c r="I380" s="2"/>
      <c r="J380" s="2"/>
      <c r="K380" s="2"/>
      <c r="L380" s="2"/>
    </row>
    <row r="381" spans="1:12" ht="23.25" customHeight="1">
      <c r="A381" s="28">
        <v>68</v>
      </c>
      <c r="B381" s="30" t="s">
        <v>27</v>
      </c>
      <c r="C381" s="27" t="s">
        <v>67</v>
      </c>
      <c r="D381" s="11" t="s">
        <v>47</v>
      </c>
      <c r="E381" s="8"/>
      <c r="F381" s="2"/>
      <c r="G381" s="2">
        <f>+G382+G383+G384+G385</f>
        <v>0</v>
      </c>
      <c r="H381" s="2"/>
      <c r="I381" s="2"/>
      <c r="J381" s="2">
        <f>+J382+J383+J384+J385</f>
        <v>0</v>
      </c>
      <c r="K381" s="2">
        <f>+K382+K383+K384+K385</f>
        <v>0</v>
      </c>
      <c r="L381" s="2">
        <f>+L382+L383+L384+L385</f>
        <v>0</v>
      </c>
    </row>
    <row r="382" spans="1:12" ht="21.75" customHeight="1">
      <c r="A382" s="29"/>
      <c r="B382" s="31"/>
      <c r="C382" s="27"/>
      <c r="D382" s="11" t="s">
        <v>52</v>
      </c>
      <c r="E382" s="8"/>
      <c r="F382" s="2"/>
      <c r="G382" s="2"/>
      <c r="H382" s="2"/>
      <c r="I382" s="2"/>
      <c r="J382" s="2"/>
      <c r="K382" s="2"/>
      <c r="L382" s="2"/>
    </row>
    <row r="383" spans="1:12" ht="32.25" customHeight="1">
      <c r="A383" s="29"/>
      <c r="B383" s="31"/>
      <c r="C383" s="27"/>
      <c r="D383" s="11" t="s">
        <v>53</v>
      </c>
      <c r="E383" s="8"/>
      <c r="F383" s="2"/>
      <c r="G383" s="2"/>
      <c r="H383" s="2"/>
      <c r="I383" s="2"/>
      <c r="J383" s="2"/>
      <c r="K383" s="2"/>
      <c r="L383" s="2"/>
    </row>
    <row r="384" spans="1:12" ht="30" customHeight="1">
      <c r="A384" s="29"/>
      <c r="B384" s="31"/>
      <c r="C384" s="27"/>
      <c r="D384" s="11" t="s">
        <v>54</v>
      </c>
      <c r="E384" s="8"/>
      <c r="F384" s="2"/>
      <c r="G384" s="2"/>
      <c r="H384" s="2"/>
      <c r="I384" s="2"/>
      <c r="J384" s="2"/>
      <c r="K384" s="2"/>
      <c r="L384" s="2"/>
    </row>
    <row r="385" spans="1:12" ht="45.75" customHeight="1">
      <c r="A385" s="66"/>
      <c r="B385" s="32"/>
      <c r="C385" s="27"/>
      <c r="D385" s="11" t="s">
        <v>60</v>
      </c>
      <c r="E385" s="8"/>
      <c r="F385" s="2"/>
      <c r="G385" s="2"/>
      <c r="H385" s="2"/>
      <c r="I385" s="2"/>
      <c r="J385" s="2"/>
      <c r="K385" s="2"/>
      <c r="L385" s="2"/>
    </row>
    <row r="386" spans="1:12" ht="15">
      <c r="A386" s="28">
        <v>67</v>
      </c>
      <c r="B386" s="26" t="s">
        <v>125</v>
      </c>
      <c r="C386" s="27" t="s">
        <v>67</v>
      </c>
      <c r="D386" s="11" t="s">
        <v>47</v>
      </c>
      <c r="E386" s="8"/>
      <c r="F386" s="2">
        <f>+F387+F388+F389</f>
        <v>12400</v>
      </c>
      <c r="G386" s="2">
        <f aca="true" t="shared" si="48" ref="G386:L386">+G387+G388+G389</f>
        <v>0</v>
      </c>
      <c r="H386" s="2">
        <f t="shared" si="48"/>
        <v>0</v>
      </c>
      <c r="I386" s="2">
        <f t="shared" si="48"/>
        <v>0</v>
      </c>
      <c r="J386" s="2">
        <f t="shared" si="48"/>
        <v>0</v>
      </c>
      <c r="K386" s="2">
        <f t="shared" si="48"/>
        <v>0</v>
      </c>
      <c r="L386" s="2">
        <f t="shared" si="48"/>
        <v>0</v>
      </c>
    </row>
    <row r="387" spans="1:12" ht="15">
      <c r="A387" s="29"/>
      <c r="B387" s="26"/>
      <c r="C387" s="27"/>
      <c r="D387" s="11" t="s">
        <v>52</v>
      </c>
      <c r="E387" s="8"/>
      <c r="F387" s="2"/>
      <c r="G387" s="2"/>
      <c r="H387" s="2"/>
      <c r="I387" s="2"/>
      <c r="J387" s="2"/>
      <c r="K387" s="2"/>
      <c r="L387" s="2"/>
    </row>
    <row r="388" spans="1:12" ht="15">
      <c r="A388" s="29"/>
      <c r="B388" s="26"/>
      <c r="C388" s="27"/>
      <c r="D388" s="11" t="s">
        <v>53</v>
      </c>
      <c r="E388" s="8"/>
      <c r="F388" s="13">
        <v>11656</v>
      </c>
      <c r="G388" s="2"/>
      <c r="H388" s="2"/>
      <c r="I388" s="2"/>
      <c r="J388" s="2"/>
      <c r="K388" s="2"/>
      <c r="L388" s="2"/>
    </row>
    <row r="389" spans="1:12" ht="15">
      <c r="A389" s="29"/>
      <c r="B389" s="26"/>
      <c r="C389" s="27"/>
      <c r="D389" s="11" t="s">
        <v>54</v>
      </c>
      <c r="E389" s="8"/>
      <c r="F389" s="13">
        <v>744</v>
      </c>
      <c r="G389" s="2"/>
      <c r="H389" s="2"/>
      <c r="I389" s="2"/>
      <c r="J389" s="2"/>
      <c r="K389" s="2"/>
      <c r="L389" s="2"/>
    </row>
    <row r="390" spans="1:12" ht="63" customHeight="1">
      <c r="A390" s="66"/>
      <c r="B390" s="26"/>
      <c r="C390" s="27"/>
      <c r="D390" s="11" t="s">
        <v>60</v>
      </c>
      <c r="E390" s="8"/>
      <c r="F390" s="2"/>
      <c r="G390" s="2"/>
      <c r="H390" s="2"/>
      <c r="I390" s="2"/>
      <c r="J390" s="2"/>
      <c r="K390" s="2"/>
      <c r="L390" s="2"/>
    </row>
    <row r="391" spans="1:12" ht="15">
      <c r="A391" s="25">
        <v>69</v>
      </c>
      <c r="B391" s="26" t="s">
        <v>129</v>
      </c>
      <c r="C391" s="27" t="s">
        <v>59</v>
      </c>
      <c r="D391" s="11" t="s">
        <v>47</v>
      </c>
      <c r="E391" s="8"/>
      <c r="F391" s="2">
        <f aca="true" t="shared" si="49" ref="F391:L394">+F396</f>
        <v>910.9000000000001</v>
      </c>
      <c r="G391" s="2">
        <f t="shared" si="49"/>
        <v>1526</v>
      </c>
      <c r="H391" s="2">
        <f t="shared" si="49"/>
        <v>1526</v>
      </c>
      <c r="I391" s="2">
        <f t="shared" si="49"/>
        <v>1478.3</v>
      </c>
      <c r="J391" s="2">
        <f t="shared" si="49"/>
        <v>1545.3</v>
      </c>
      <c r="K391" s="2">
        <f t="shared" si="49"/>
        <v>1545.3</v>
      </c>
      <c r="L391" s="2">
        <f t="shared" si="49"/>
        <v>1545.3</v>
      </c>
    </row>
    <row r="392" spans="1:12" ht="15">
      <c r="A392" s="25"/>
      <c r="B392" s="26"/>
      <c r="C392" s="27"/>
      <c r="D392" s="11" t="s">
        <v>52</v>
      </c>
      <c r="E392" s="8"/>
      <c r="F392" s="2">
        <f t="shared" si="49"/>
        <v>0</v>
      </c>
      <c r="G392" s="2">
        <f t="shared" si="49"/>
        <v>0</v>
      </c>
      <c r="H392" s="2">
        <f t="shared" si="49"/>
        <v>0</v>
      </c>
      <c r="I392" s="2">
        <f t="shared" si="49"/>
        <v>0</v>
      </c>
      <c r="J392" s="2">
        <f t="shared" si="49"/>
        <v>0</v>
      </c>
      <c r="K392" s="2">
        <f t="shared" si="49"/>
        <v>0</v>
      </c>
      <c r="L392" s="2">
        <f t="shared" si="49"/>
        <v>0</v>
      </c>
    </row>
    <row r="393" spans="1:12" ht="15">
      <c r="A393" s="25"/>
      <c r="B393" s="26"/>
      <c r="C393" s="27"/>
      <c r="D393" s="11" t="s">
        <v>53</v>
      </c>
      <c r="E393" s="8"/>
      <c r="F393" s="2">
        <f t="shared" si="49"/>
        <v>0</v>
      </c>
      <c r="G393" s="2">
        <f t="shared" si="49"/>
        <v>0</v>
      </c>
      <c r="H393" s="2">
        <f t="shared" si="49"/>
        <v>0</v>
      </c>
      <c r="I393" s="2">
        <f t="shared" si="49"/>
        <v>0</v>
      </c>
      <c r="J393" s="2">
        <f t="shared" si="49"/>
        <v>0</v>
      </c>
      <c r="K393" s="2">
        <f t="shared" si="49"/>
        <v>0</v>
      </c>
      <c r="L393" s="2">
        <f t="shared" si="49"/>
        <v>0</v>
      </c>
    </row>
    <row r="394" spans="1:12" ht="15">
      <c r="A394" s="25"/>
      <c r="B394" s="26"/>
      <c r="C394" s="27"/>
      <c r="D394" s="11" t="s">
        <v>54</v>
      </c>
      <c r="E394" s="8"/>
      <c r="F394" s="2">
        <f t="shared" si="49"/>
        <v>910.9000000000001</v>
      </c>
      <c r="G394" s="14">
        <f t="shared" si="49"/>
        <v>1526</v>
      </c>
      <c r="H394" s="2">
        <f t="shared" si="49"/>
        <v>1526</v>
      </c>
      <c r="I394" s="2">
        <f t="shared" si="49"/>
        <v>1478.3</v>
      </c>
      <c r="J394" s="2">
        <f t="shared" si="49"/>
        <v>1545.3</v>
      </c>
      <c r="K394" s="2">
        <f t="shared" si="49"/>
        <v>1545.3</v>
      </c>
      <c r="L394" s="2">
        <f t="shared" si="49"/>
        <v>1545.3</v>
      </c>
    </row>
    <row r="395" spans="1:12" ht="15">
      <c r="A395" s="25"/>
      <c r="B395" s="26"/>
      <c r="C395" s="27"/>
      <c r="D395" s="11" t="s">
        <v>60</v>
      </c>
      <c r="E395" s="8"/>
      <c r="F395" s="2"/>
      <c r="G395" s="2"/>
      <c r="H395" s="2"/>
      <c r="I395" s="8"/>
      <c r="J395" s="8"/>
      <c r="K395" s="8"/>
      <c r="L395" s="8"/>
    </row>
    <row r="396" spans="1:12" ht="15">
      <c r="A396" s="25">
        <v>70</v>
      </c>
      <c r="B396" s="26" t="s">
        <v>69</v>
      </c>
      <c r="C396" s="27" t="s">
        <v>59</v>
      </c>
      <c r="D396" s="11" t="s">
        <v>47</v>
      </c>
      <c r="E396" s="8"/>
      <c r="F396" s="2">
        <f aca="true" t="shared" si="50" ref="F396:G399">+F401+F406</f>
        <v>910.9000000000001</v>
      </c>
      <c r="G396" s="2">
        <f t="shared" si="50"/>
        <v>1526</v>
      </c>
      <c r="H396" s="2">
        <f>+H399</f>
        <v>1526</v>
      </c>
      <c r="I396" s="2">
        <f>+I399</f>
        <v>1478.3</v>
      </c>
      <c r="J396" s="2">
        <f>+J399</f>
        <v>1545.3</v>
      </c>
      <c r="K396" s="2">
        <f>+K399</f>
        <v>1545.3</v>
      </c>
      <c r="L396" s="2">
        <f>+L399</f>
        <v>1545.3</v>
      </c>
    </row>
    <row r="397" spans="1:12" ht="15">
      <c r="A397" s="25"/>
      <c r="B397" s="26"/>
      <c r="C397" s="27"/>
      <c r="D397" s="11" t="s">
        <v>52</v>
      </c>
      <c r="E397" s="8"/>
      <c r="F397" s="2">
        <f t="shared" si="50"/>
        <v>0</v>
      </c>
      <c r="G397" s="2">
        <f t="shared" si="50"/>
        <v>0</v>
      </c>
      <c r="H397" s="2">
        <f aca="true" t="shared" si="51" ref="H397:L399">+H402+H407</f>
        <v>0</v>
      </c>
      <c r="I397" s="2">
        <f t="shared" si="51"/>
        <v>0</v>
      </c>
      <c r="J397" s="2">
        <f t="shared" si="51"/>
        <v>0</v>
      </c>
      <c r="K397" s="2">
        <f t="shared" si="51"/>
        <v>0</v>
      </c>
      <c r="L397" s="2">
        <f t="shared" si="51"/>
        <v>0</v>
      </c>
    </row>
    <row r="398" spans="1:12" ht="15">
      <c r="A398" s="25"/>
      <c r="B398" s="26"/>
      <c r="C398" s="27"/>
      <c r="D398" s="11" t="s">
        <v>53</v>
      </c>
      <c r="E398" s="8"/>
      <c r="F398" s="2">
        <f t="shared" si="50"/>
        <v>0</v>
      </c>
      <c r="G398" s="2">
        <f t="shared" si="50"/>
        <v>0</v>
      </c>
      <c r="H398" s="2">
        <f t="shared" si="51"/>
        <v>0</v>
      </c>
      <c r="I398" s="2">
        <f t="shared" si="51"/>
        <v>0</v>
      </c>
      <c r="J398" s="2">
        <f t="shared" si="51"/>
        <v>0</v>
      </c>
      <c r="K398" s="2">
        <f t="shared" si="51"/>
        <v>0</v>
      </c>
      <c r="L398" s="2">
        <f t="shared" si="51"/>
        <v>0</v>
      </c>
    </row>
    <row r="399" spans="1:12" ht="15">
      <c r="A399" s="25"/>
      <c r="B399" s="26"/>
      <c r="C399" s="27"/>
      <c r="D399" s="11" t="s">
        <v>54</v>
      </c>
      <c r="E399" s="8"/>
      <c r="F399" s="2">
        <f t="shared" si="50"/>
        <v>910.9000000000001</v>
      </c>
      <c r="G399" s="2">
        <f t="shared" si="50"/>
        <v>1526</v>
      </c>
      <c r="H399" s="2">
        <f t="shared" si="51"/>
        <v>1526</v>
      </c>
      <c r="I399" s="2">
        <f t="shared" si="51"/>
        <v>1478.3</v>
      </c>
      <c r="J399" s="2">
        <f t="shared" si="51"/>
        <v>1545.3</v>
      </c>
      <c r="K399" s="2">
        <f t="shared" si="51"/>
        <v>1545.3</v>
      </c>
      <c r="L399" s="2">
        <f t="shared" si="51"/>
        <v>1545.3</v>
      </c>
    </row>
    <row r="400" spans="1:12" ht="15">
      <c r="A400" s="25"/>
      <c r="B400" s="26"/>
      <c r="C400" s="27"/>
      <c r="D400" s="11" t="s">
        <v>60</v>
      </c>
      <c r="E400" s="8"/>
      <c r="F400" s="2"/>
      <c r="G400" s="2"/>
      <c r="H400" s="2"/>
      <c r="I400" s="8"/>
      <c r="J400" s="8"/>
      <c r="K400" s="8"/>
      <c r="L400" s="8"/>
    </row>
    <row r="401" spans="1:12" ht="15">
      <c r="A401" s="25">
        <v>71</v>
      </c>
      <c r="B401" s="26" t="s">
        <v>103</v>
      </c>
      <c r="C401" s="27" t="s">
        <v>59</v>
      </c>
      <c r="D401" s="11" t="s">
        <v>47</v>
      </c>
      <c r="E401" s="8"/>
      <c r="F401" s="2">
        <f aca="true" t="shared" si="52" ref="F401:L401">+F404</f>
        <v>46.2</v>
      </c>
      <c r="G401" s="2">
        <f t="shared" si="52"/>
        <v>46.2</v>
      </c>
      <c r="H401" s="2">
        <f t="shared" si="52"/>
        <v>46.2</v>
      </c>
      <c r="I401" s="2">
        <f t="shared" si="52"/>
        <v>0</v>
      </c>
      <c r="J401" s="2">
        <f t="shared" si="52"/>
        <v>46.1</v>
      </c>
      <c r="K401" s="2">
        <f t="shared" si="52"/>
        <v>46.1</v>
      </c>
      <c r="L401" s="2">
        <f t="shared" si="52"/>
        <v>46.1</v>
      </c>
    </row>
    <row r="402" spans="1:12" ht="15">
      <c r="A402" s="25"/>
      <c r="B402" s="26"/>
      <c r="C402" s="27"/>
      <c r="D402" s="11" t="s">
        <v>52</v>
      </c>
      <c r="E402" s="8"/>
      <c r="F402" s="2"/>
      <c r="G402" s="2"/>
      <c r="H402" s="2"/>
      <c r="I402" s="2"/>
      <c r="J402" s="2"/>
      <c r="K402" s="2"/>
      <c r="L402" s="2"/>
    </row>
    <row r="403" spans="1:12" ht="15">
      <c r="A403" s="25"/>
      <c r="B403" s="26"/>
      <c r="C403" s="27"/>
      <c r="D403" s="11" t="s">
        <v>53</v>
      </c>
      <c r="E403" s="8"/>
      <c r="F403" s="2"/>
      <c r="G403" s="2"/>
      <c r="H403" s="2"/>
      <c r="I403" s="2"/>
      <c r="J403" s="2"/>
      <c r="K403" s="2"/>
      <c r="L403" s="2"/>
    </row>
    <row r="404" spans="1:12" ht="15">
      <c r="A404" s="25"/>
      <c r="B404" s="26"/>
      <c r="C404" s="27"/>
      <c r="D404" s="11" t="s">
        <v>54</v>
      </c>
      <c r="E404" s="8"/>
      <c r="F404" s="16">
        <v>46.2</v>
      </c>
      <c r="G404" s="16">
        <v>46.2</v>
      </c>
      <c r="H404" s="2">
        <v>46.2</v>
      </c>
      <c r="I404" s="2">
        <v>0</v>
      </c>
      <c r="J404" s="2">
        <v>46.1</v>
      </c>
      <c r="K404" s="2">
        <v>46.1</v>
      </c>
      <c r="L404" s="2">
        <v>46.1</v>
      </c>
    </row>
    <row r="405" spans="1:12" ht="15">
      <c r="A405" s="25"/>
      <c r="B405" s="26"/>
      <c r="C405" s="27"/>
      <c r="D405" s="11" t="s">
        <v>60</v>
      </c>
      <c r="E405" s="8"/>
      <c r="F405" s="2"/>
      <c r="G405" s="2"/>
      <c r="H405" s="2"/>
      <c r="I405" s="8"/>
      <c r="J405" s="8"/>
      <c r="K405" s="8"/>
      <c r="L405" s="8"/>
    </row>
    <row r="406" spans="1:12" ht="15">
      <c r="A406" s="25">
        <v>72</v>
      </c>
      <c r="B406" s="26" t="s">
        <v>104</v>
      </c>
      <c r="C406" s="27" t="s">
        <v>59</v>
      </c>
      <c r="D406" s="11" t="s">
        <v>47</v>
      </c>
      <c r="E406" s="8"/>
      <c r="F406" s="13">
        <f aca="true" t="shared" si="53" ref="F406:L406">+F409</f>
        <v>864.7</v>
      </c>
      <c r="G406" s="13">
        <f t="shared" si="53"/>
        <v>1479.8</v>
      </c>
      <c r="H406" s="13">
        <f t="shared" si="53"/>
        <v>1479.8</v>
      </c>
      <c r="I406" s="2">
        <f t="shared" si="53"/>
        <v>1478.3</v>
      </c>
      <c r="J406" s="2">
        <f t="shared" si="53"/>
        <v>1499.2</v>
      </c>
      <c r="K406" s="2">
        <f t="shared" si="53"/>
        <v>1499.2</v>
      </c>
      <c r="L406" s="2">
        <f t="shared" si="53"/>
        <v>1499.2</v>
      </c>
    </row>
    <row r="407" spans="1:12" ht="15">
      <c r="A407" s="25"/>
      <c r="B407" s="26"/>
      <c r="C407" s="27"/>
      <c r="D407" s="11" t="s">
        <v>52</v>
      </c>
      <c r="E407" s="8"/>
      <c r="F407" s="2"/>
      <c r="G407" s="2"/>
      <c r="H407" s="2"/>
      <c r="I407" s="2"/>
      <c r="J407" s="2"/>
      <c r="K407" s="2"/>
      <c r="L407" s="2"/>
    </row>
    <row r="408" spans="1:12" ht="15">
      <c r="A408" s="25"/>
      <c r="B408" s="26"/>
      <c r="C408" s="27"/>
      <c r="D408" s="11" t="s">
        <v>53</v>
      </c>
      <c r="E408" s="8"/>
      <c r="F408" s="2"/>
      <c r="G408" s="2"/>
      <c r="H408" s="2"/>
      <c r="I408" s="2"/>
      <c r="J408" s="2"/>
      <c r="K408" s="2"/>
      <c r="L408" s="2"/>
    </row>
    <row r="409" spans="1:12" ht="15">
      <c r="A409" s="25"/>
      <c r="B409" s="26"/>
      <c r="C409" s="27"/>
      <c r="D409" s="11" t="s">
        <v>54</v>
      </c>
      <c r="E409" s="8"/>
      <c r="F409" s="13">
        <v>864.7</v>
      </c>
      <c r="G409" s="13">
        <v>1479.8</v>
      </c>
      <c r="H409" s="13">
        <v>1479.8</v>
      </c>
      <c r="I409" s="13">
        <v>1478.3</v>
      </c>
      <c r="J409" s="13">
        <v>1499.2</v>
      </c>
      <c r="K409" s="13">
        <v>1499.2</v>
      </c>
      <c r="L409" s="13">
        <v>1499.2</v>
      </c>
    </row>
    <row r="410" spans="1:12" ht="15">
      <c r="A410" s="25"/>
      <c r="B410" s="26"/>
      <c r="C410" s="27"/>
      <c r="D410" s="11" t="s">
        <v>60</v>
      </c>
      <c r="E410" s="8"/>
      <c r="F410" s="2"/>
      <c r="G410" s="2"/>
      <c r="H410" s="2"/>
      <c r="I410" s="8"/>
      <c r="J410" s="8"/>
      <c r="K410" s="8"/>
      <c r="L410" s="8"/>
    </row>
    <row r="411" spans="1:12" ht="15">
      <c r="A411" s="25">
        <v>73</v>
      </c>
      <c r="B411" s="26" t="s">
        <v>130</v>
      </c>
      <c r="C411" s="27" t="s">
        <v>59</v>
      </c>
      <c r="D411" s="11" t="s">
        <v>47</v>
      </c>
      <c r="E411" s="8"/>
      <c r="F411" s="2">
        <f aca="true" t="shared" si="54" ref="F411:L414">+F416</f>
        <v>2481.8999999999996</v>
      </c>
      <c r="G411" s="2">
        <f t="shared" si="54"/>
        <v>2027.8</v>
      </c>
      <c r="H411" s="2">
        <f t="shared" si="54"/>
        <v>2027.8</v>
      </c>
      <c r="I411" s="2">
        <f t="shared" si="54"/>
        <v>1003.3</v>
      </c>
      <c r="J411" s="2">
        <f t="shared" si="54"/>
        <v>943.6000000000001</v>
      </c>
      <c r="K411" s="2">
        <f t="shared" si="54"/>
        <v>944.4000000000001</v>
      </c>
      <c r="L411" s="2">
        <f t="shared" si="54"/>
        <v>944.4</v>
      </c>
    </row>
    <row r="412" spans="1:12" ht="15">
      <c r="A412" s="25"/>
      <c r="B412" s="26"/>
      <c r="C412" s="27"/>
      <c r="D412" s="11" t="s">
        <v>52</v>
      </c>
      <c r="E412" s="8"/>
      <c r="F412" s="2">
        <f t="shared" si="54"/>
        <v>0</v>
      </c>
      <c r="G412" s="2">
        <f t="shared" si="54"/>
        <v>0</v>
      </c>
      <c r="H412" s="2">
        <f t="shared" si="54"/>
        <v>0</v>
      </c>
      <c r="I412" s="2">
        <f t="shared" si="54"/>
        <v>0</v>
      </c>
      <c r="J412" s="2">
        <f t="shared" si="54"/>
        <v>0</v>
      </c>
      <c r="K412" s="2">
        <f t="shared" si="54"/>
        <v>0</v>
      </c>
      <c r="L412" s="2">
        <f t="shared" si="54"/>
        <v>0</v>
      </c>
    </row>
    <row r="413" spans="1:12" ht="15">
      <c r="A413" s="25"/>
      <c r="B413" s="26"/>
      <c r="C413" s="27"/>
      <c r="D413" s="11" t="s">
        <v>53</v>
      </c>
      <c r="E413" s="8"/>
      <c r="F413" s="2">
        <f t="shared" si="54"/>
        <v>1551.5</v>
      </c>
      <c r="G413" s="2">
        <f t="shared" si="54"/>
        <v>1551.5</v>
      </c>
      <c r="H413" s="2">
        <f t="shared" si="54"/>
        <v>1551.5</v>
      </c>
      <c r="I413" s="2">
        <f t="shared" si="54"/>
        <v>0</v>
      </c>
      <c r="J413" s="2">
        <f t="shared" si="54"/>
        <v>0</v>
      </c>
      <c r="K413" s="2">
        <f t="shared" si="54"/>
        <v>0</v>
      </c>
      <c r="L413" s="2">
        <f t="shared" si="54"/>
        <v>0</v>
      </c>
    </row>
    <row r="414" spans="1:12" ht="15">
      <c r="A414" s="25"/>
      <c r="B414" s="26"/>
      <c r="C414" s="27"/>
      <c r="D414" s="11" t="s">
        <v>54</v>
      </c>
      <c r="E414" s="8"/>
      <c r="F414" s="2">
        <f t="shared" si="54"/>
        <v>930.4</v>
      </c>
      <c r="G414" s="2">
        <f t="shared" si="54"/>
        <v>476.29999999999995</v>
      </c>
      <c r="H414" s="2">
        <f t="shared" si="54"/>
        <v>476.29999999999995</v>
      </c>
      <c r="I414" s="2">
        <f t="shared" si="54"/>
        <v>1003.3</v>
      </c>
      <c r="J414" s="2">
        <f t="shared" si="54"/>
        <v>943.6000000000001</v>
      </c>
      <c r="K414" s="2">
        <f t="shared" si="54"/>
        <v>944.4000000000001</v>
      </c>
      <c r="L414" s="2">
        <f t="shared" si="54"/>
        <v>944.4</v>
      </c>
    </row>
    <row r="415" spans="1:12" ht="15">
      <c r="A415" s="25"/>
      <c r="B415" s="26"/>
      <c r="C415" s="27"/>
      <c r="D415" s="11" t="s">
        <v>60</v>
      </c>
      <c r="E415" s="8"/>
      <c r="F415" s="2"/>
      <c r="G415" s="2"/>
      <c r="H415" s="2"/>
      <c r="I415" s="8"/>
      <c r="J415" s="8"/>
      <c r="K415" s="8"/>
      <c r="L415" s="8"/>
    </row>
    <row r="416" spans="1:12" ht="15">
      <c r="A416" s="25">
        <v>74</v>
      </c>
      <c r="B416" s="26" t="s">
        <v>105</v>
      </c>
      <c r="C416" s="27" t="s">
        <v>59</v>
      </c>
      <c r="D416" s="11" t="s">
        <v>47</v>
      </c>
      <c r="E416" s="8"/>
      <c r="F416" s="2">
        <f aca="true" t="shared" si="55" ref="F416:L419">+F421+F426+F431</f>
        <v>2481.8999999999996</v>
      </c>
      <c r="G416" s="2">
        <f t="shared" si="55"/>
        <v>2027.8</v>
      </c>
      <c r="H416" s="2">
        <f t="shared" si="55"/>
        <v>2027.8</v>
      </c>
      <c r="I416" s="2">
        <f t="shared" si="55"/>
        <v>1003.3</v>
      </c>
      <c r="J416" s="2">
        <f t="shared" si="55"/>
        <v>943.6000000000001</v>
      </c>
      <c r="K416" s="2">
        <f t="shared" si="55"/>
        <v>944.4000000000001</v>
      </c>
      <c r="L416" s="2">
        <f t="shared" si="55"/>
        <v>944.4</v>
      </c>
    </row>
    <row r="417" spans="1:12" ht="15">
      <c r="A417" s="25"/>
      <c r="B417" s="26"/>
      <c r="C417" s="27"/>
      <c r="D417" s="11" t="s">
        <v>52</v>
      </c>
      <c r="E417" s="8"/>
      <c r="F417" s="2">
        <f t="shared" si="55"/>
        <v>0</v>
      </c>
      <c r="G417" s="2">
        <f t="shared" si="55"/>
        <v>0</v>
      </c>
      <c r="H417" s="2">
        <f t="shared" si="55"/>
        <v>0</v>
      </c>
      <c r="I417" s="2">
        <f t="shared" si="55"/>
        <v>0</v>
      </c>
      <c r="J417" s="2">
        <f t="shared" si="55"/>
        <v>0</v>
      </c>
      <c r="K417" s="2">
        <f t="shared" si="55"/>
        <v>0</v>
      </c>
      <c r="L417" s="2">
        <f t="shared" si="55"/>
        <v>0</v>
      </c>
    </row>
    <row r="418" spans="1:12" ht="15">
      <c r="A418" s="25"/>
      <c r="B418" s="26"/>
      <c r="C418" s="27"/>
      <c r="D418" s="11" t="s">
        <v>53</v>
      </c>
      <c r="E418" s="8"/>
      <c r="F418" s="2">
        <f>+F423+F428+F433</f>
        <v>1551.5</v>
      </c>
      <c r="G418" s="2">
        <f t="shared" si="55"/>
        <v>1551.5</v>
      </c>
      <c r="H418" s="2">
        <f t="shared" si="55"/>
        <v>1551.5</v>
      </c>
      <c r="I418" s="2">
        <f t="shared" si="55"/>
        <v>0</v>
      </c>
      <c r="J418" s="2">
        <f t="shared" si="55"/>
        <v>0</v>
      </c>
      <c r="K418" s="2">
        <f t="shared" si="55"/>
        <v>0</v>
      </c>
      <c r="L418" s="2">
        <f t="shared" si="55"/>
        <v>0</v>
      </c>
    </row>
    <row r="419" spans="1:12" ht="15">
      <c r="A419" s="25"/>
      <c r="B419" s="26"/>
      <c r="C419" s="27"/>
      <c r="D419" s="11" t="s">
        <v>54</v>
      </c>
      <c r="E419" s="8"/>
      <c r="F419" s="2">
        <f t="shared" si="55"/>
        <v>930.4</v>
      </c>
      <c r="G419" s="2">
        <f t="shared" si="55"/>
        <v>476.29999999999995</v>
      </c>
      <c r="H419" s="2">
        <f t="shared" si="55"/>
        <v>476.29999999999995</v>
      </c>
      <c r="I419" s="2">
        <f t="shared" si="55"/>
        <v>1003.3</v>
      </c>
      <c r="J419" s="2">
        <f t="shared" si="55"/>
        <v>943.6000000000001</v>
      </c>
      <c r="K419" s="2">
        <f t="shared" si="55"/>
        <v>944.4000000000001</v>
      </c>
      <c r="L419" s="2">
        <f t="shared" si="55"/>
        <v>944.4</v>
      </c>
    </row>
    <row r="420" spans="1:12" ht="15">
      <c r="A420" s="25"/>
      <c r="B420" s="26"/>
      <c r="C420" s="27"/>
      <c r="D420" s="11" t="s">
        <v>60</v>
      </c>
      <c r="E420" s="8"/>
      <c r="F420" s="2"/>
      <c r="G420" s="2"/>
      <c r="H420" s="2"/>
      <c r="I420" s="8"/>
      <c r="J420" s="8"/>
      <c r="K420" s="8"/>
      <c r="L420" s="8"/>
    </row>
    <row r="421" spans="1:12" ht="15">
      <c r="A421" s="25">
        <v>75</v>
      </c>
      <c r="B421" s="26" t="s">
        <v>106</v>
      </c>
      <c r="C421" s="27" t="s">
        <v>59</v>
      </c>
      <c r="D421" s="11" t="s">
        <v>47</v>
      </c>
      <c r="E421" s="8"/>
      <c r="F421" s="2">
        <f aca="true" t="shared" si="56" ref="F421:L421">+F424</f>
        <v>205</v>
      </c>
      <c r="G421" s="2">
        <f t="shared" si="56"/>
        <v>205</v>
      </c>
      <c r="H421" s="2">
        <f t="shared" si="56"/>
        <v>205</v>
      </c>
      <c r="I421" s="2">
        <f t="shared" si="56"/>
        <v>205</v>
      </c>
      <c r="J421" s="2">
        <f t="shared" si="56"/>
        <v>205</v>
      </c>
      <c r="K421" s="2">
        <f t="shared" si="56"/>
        <v>205</v>
      </c>
      <c r="L421" s="2">
        <f t="shared" si="56"/>
        <v>205</v>
      </c>
    </row>
    <row r="422" spans="1:12" ht="15">
      <c r="A422" s="25"/>
      <c r="B422" s="26"/>
      <c r="C422" s="27"/>
      <c r="D422" s="11" t="s">
        <v>52</v>
      </c>
      <c r="E422" s="8"/>
      <c r="F422" s="2"/>
      <c r="G422" s="2"/>
      <c r="H422" s="2"/>
      <c r="I422" s="2"/>
      <c r="J422" s="2"/>
      <c r="K422" s="2"/>
      <c r="L422" s="2"/>
    </row>
    <row r="423" spans="1:12" ht="15">
      <c r="A423" s="25"/>
      <c r="B423" s="26"/>
      <c r="C423" s="27"/>
      <c r="D423" s="11" t="s">
        <v>53</v>
      </c>
      <c r="E423" s="8"/>
      <c r="F423" s="2"/>
      <c r="G423" s="2"/>
      <c r="H423" s="2"/>
      <c r="I423" s="2"/>
      <c r="J423" s="2"/>
      <c r="K423" s="2"/>
      <c r="L423" s="2"/>
    </row>
    <row r="424" spans="1:12" ht="15">
      <c r="A424" s="25"/>
      <c r="B424" s="26"/>
      <c r="C424" s="27"/>
      <c r="D424" s="11" t="s">
        <v>54</v>
      </c>
      <c r="E424" s="8"/>
      <c r="F424" s="13">
        <v>205</v>
      </c>
      <c r="G424" s="13">
        <v>205</v>
      </c>
      <c r="H424" s="13">
        <v>205</v>
      </c>
      <c r="I424" s="13">
        <v>205</v>
      </c>
      <c r="J424" s="13">
        <v>205</v>
      </c>
      <c r="K424" s="13">
        <v>205</v>
      </c>
      <c r="L424" s="13">
        <v>205</v>
      </c>
    </row>
    <row r="425" spans="1:12" ht="15">
      <c r="A425" s="25"/>
      <c r="B425" s="26"/>
      <c r="C425" s="27"/>
      <c r="D425" s="11" t="s">
        <v>60</v>
      </c>
      <c r="E425" s="8"/>
      <c r="F425" s="2"/>
      <c r="G425" s="2"/>
      <c r="H425" s="2"/>
      <c r="I425" s="8"/>
      <c r="J425" s="8"/>
      <c r="K425" s="8"/>
      <c r="L425" s="8"/>
    </row>
    <row r="426" spans="1:12" ht="15">
      <c r="A426" s="25">
        <v>76</v>
      </c>
      <c r="B426" s="26" t="s">
        <v>107</v>
      </c>
      <c r="C426" s="27" t="s">
        <v>59</v>
      </c>
      <c r="D426" s="11" t="s">
        <v>47</v>
      </c>
      <c r="E426" s="8"/>
      <c r="F426" s="13">
        <f aca="true" t="shared" si="57" ref="F426:L426">+F429</f>
        <v>626.3</v>
      </c>
      <c r="G426" s="13">
        <f t="shared" si="57"/>
        <v>172.2</v>
      </c>
      <c r="H426" s="13">
        <f t="shared" si="57"/>
        <v>172.2</v>
      </c>
      <c r="I426" s="2">
        <f t="shared" si="57"/>
        <v>699.1999999999999</v>
      </c>
      <c r="J426" s="2">
        <f t="shared" si="57"/>
        <v>639.5000000000001</v>
      </c>
      <c r="K426" s="2">
        <f t="shared" si="57"/>
        <v>640.3000000000001</v>
      </c>
      <c r="L426" s="2">
        <f t="shared" si="57"/>
        <v>640.3</v>
      </c>
    </row>
    <row r="427" spans="1:12" ht="15">
      <c r="A427" s="25"/>
      <c r="B427" s="26"/>
      <c r="C427" s="27"/>
      <c r="D427" s="11" t="s">
        <v>52</v>
      </c>
      <c r="E427" s="8"/>
      <c r="F427" s="2"/>
      <c r="G427" s="2"/>
      <c r="H427" s="2"/>
      <c r="I427" s="2"/>
      <c r="J427" s="2"/>
      <c r="K427" s="2"/>
      <c r="L427" s="2"/>
    </row>
    <row r="428" spans="1:12" ht="15">
      <c r="A428" s="25"/>
      <c r="B428" s="26"/>
      <c r="C428" s="27"/>
      <c r="D428" s="11" t="s">
        <v>53</v>
      </c>
      <c r="E428" s="8"/>
      <c r="F428" s="2"/>
      <c r="G428" s="2"/>
      <c r="H428" s="2"/>
      <c r="I428" s="2"/>
      <c r="J428" s="2"/>
      <c r="K428" s="2"/>
      <c r="L428" s="2"/>
    </row>
    <row r="429" spans="1:12" ht="15">
      <c r="A429" s="25"/>
      <c r="B429" s="26"/>
      <c r="C429" s="27"/>
      <c r="D429" s="11" t="s">
        <v>54</v>
      </c>
      <c r="E429" s="8"/>
      <c r="F429" s="13">
        <v>626.3</v>
      </c>
      <c r="G429" s="13">
        <v>172.2</v>
      </c>
      <c r="H429" s="13">
        <v>172.2</v>
      </c>
      <c r="I429" s="13">
        <f>747.4+156-156.8-47.4</f>
        <v>699.1999999999999</v>
      </c>
      <c r="J429" s="13">
        <f>687.7-156.8-47.4+156</f>
        <v>639.5000000000001</v>
      </c>
      <c r="K429" s="13">
        <f>688.5-156.8-47.4+156</f>
        <v>640.3000000000001</v>
      </c>
      <c r="L429" s="13">
        <v>640.3</v>
      </c>
    </row>
    <row r="430" spans="1:12" ht="50.25" customHeight="1">
      <c r="A430" s="25"/>
      <c r="B430" s="26"/>
      <c r="C430" s="27"/>
      <c r="D430" s="11" t="s">
        <v>60</v>
      </c>
      <c r="E430" s="8"/>
      <c r="F430" s="2"/>
      <c r="G430" s="2"/>
      <c r="H430" s="2"/>
      <c r="I430" s="8"/>
      <c r="J430" s="8"/>
      <c r="K430" s="8"/>
      <c r="L430" s="8"/>
    </row>
    <row r="431" spans="1:12" ht="15">
      <c r="A431" s="25">
        <v>77</v>
      </c>
      <c r="B431" s="26" t="s">
        <v>108</v>
      </c>
      <c r="C431" s="27" t="s">
        <v>59</v>
      </c>
      <c r="D431" s="11" t="s">
        <v>47</v>
      </c>
      <c r="E431" s="8"/>
      <c r="F431" s="13">
        <f aca="true" t="shared" si="58" ref="F431:L431">+F433+F434</f>
        <v>1650.6</v>
      </c>
      <c r="G431" s="13">
        <f t="shared" si="58"/>
        <v>1650.6</v>
      </c>
      <c r="H431" s="13">
        <f t="shared" si="58"/>
        <v>1650.6</v>
      </c>
      <c r="I431" s="2">
        <f t="shared" si="58"/>
        <v>99.1</v>
      </c>
      <c r="J431" s="2">
        <f t="shared" si="58"/>
        <v>99.1</v>
      </c>
      <c r="K431" s="2">
        <f t="shared" si="58"/>
        <v>99.1</v>
      </c>
      <c r="L431" s="2">
        <f t="shared" si="58"/>
        <v>99.1</v>
      </c>
    </row>
    <row r="432" spans="1:12" ht="15">
      <c r="A432" s="25"/>
      <c r="B432" s="26"/>
      <c r="C432" s="27"/>
      <c r="D432" s="11" t="s">
        <v>52</v>
      </c>
      <c r="E432" s="8"/>
      <c r="F432" s="2"/>
      <c r="G432" s="2"/>
      <c r="H432" s="2"/>
      <c r="I432" s="2"/>
      <c r="J432" s="2"/>
      <c r="K432" s="2"/>
      <c r="L432" s="2"/>
    </row>
    <row r="433" spans="1:12" ht="15">
      <c r="A433" s="25"/>
      <c r="B433" s="26"/>
      <c r="C433" s="27"/>
      <c r="D433" s="11" t="s">
        <v>53</v>
      </c>
      <c r="E433" s="8"/>
      <c r="F433" s="13">
        <v>1551.5</v>
      </c>
      <c r="G433" s="13">
        <v>1551.5</v>
      </c>
      <c r="H433" s="13">
        <v>1551.5</v>
      </c>
      <c r="I433" s="2"/>
      <c r="J433" s="2"/>
      <c r="K433" s="2"/>
      <c r="L433" s="2"/>
    </row>
    <row r="434" spans="1:12" ht="15">
      <c r="A434" s="25"/>
      <c r="B434" s="26"/>
      <c r="C434" s="27"/>
      <c r="D434" s="11" t="s">
        <v>54</v>
      </c>
      <c r="E434" s="8"/>
      <c r="F434" s="13">
        <v>99.1</v>
      </c>
      <c r="G434" s="13">
        <v>99.1</v>
      </c>
      <c r="H434" s="13">
        <v>99.1</v>
      </c>
      <c r="I434" s="13">
        <v>99.1</v>
      </c>
      <c r="J434" s="13">
        <v>99.1</v>
      </c>
      <c r="K434" s="13">
        <v>99.1</v>
      </c>
      <c r="L434" s="13">
        <v>99.1</v>
      </c>
    </row>
    <row r="435" spans="1:12" ht="15">
      <c r="A435" s="25"/>
      <c r="B435" s="26"/>
      <c r="C435" s="27"/>
      <c r="D435" s="11" t="s">
        <v>60</v>
      </c>
      <c r="E435" s="8"/>
      <c r="F435" s="2"/>
      <c r="G435" s="2"/>
      <c r="H435" s="2"/>
      <c r="I435" s="8"/>
      <c r="J435" s="8"/>
      <c r="K435" s="8"/>
      <c r="L435" s="8"/>
    </row>
    <row r="436" spans="1:12" ht="15">
      <c r="A436" s="25">
        <v>78</v>
      </c>
      <c r="B436" s="26" t="s">
        <v>131</v>
      </c>
      <c r="C436" s="27" t="s">
        <v>59</v>
      </c>
      <c r="D436" s="11" t="s">
        <v>47</v>
      </c>
      <c r="E436" s="8"/>
      <c r="F436" s="2">
        <f aca="true" t="shared" si="59" ref="F436:L439">+F441</f>
        <v>23588.1</v>
      </c>
      <c r="G436" s="2">
        <f aca="true" t="shared" si="60" ref="G436:H439">+G441</f>
        <v>25849.899999999998</v>
      </c>
      <c r="H436" s="2">
        <f t="shared" si="60"/>
        <v>27517.1</v>
      </c>
      <c r="I436" s="2">
        <f t="shared" si="59"/>
        <v>29397.9</v>
      </c>
      <c r="J436" s="2">
        <f t="shared" si="59"/>
        <v>30928.100000000002</v>
      </c>
      <c r="K436" s="2">
        <f t="shared" si="59"/>
        <v>31378</v>
      </c>
      <c r="L436" s="2">
        <f t="shared" si="59"/>
        <v>31378</v>
      </c>
    </row>
    <row r="437" spans="1:12" ht="15">
      <c r="A437" s="25"/>
      <c r="B437" s="26"/>
      <c r="C437" s="27"/>
      <c r="D437" s="11" t="s">
        <v>52</v>
      </c>
      <c r="E437" s="8"/>
      <c r="F437" s="2">
        <f t="shared" si="59"/>
        <v>0</v>
      </c>
      <c r="G437" s="2">
        <f t="shared" si="60"/>
        <v>0</v>
      </c>
      <c r="H437" s="2">
        <f t="shared" si="60"/>
        <v>0</v>
      </c>
      <c r="I437" s="2">
        <f t="shared" si="59"/>
        <v>0</v>
      </c>
      <c r="J437" s="2">
        <f t="shared" si="59"/>
        <v>0</v>
      </c>
      <c r="K437" s="2">
        <f t="shared" si="59"/>
        <v>0</v>
      </c>
      <c r="L437" s="2">
        <f t="shared" si="59"/>
        <v>0</v>
      </c>
    </row>
    <row r="438" spans="1:12" ht="15">
      <c r="A438" s="25"/>
      <c r="B438" s="26"/>
      <c r="C438" s="27"/>
      <c r="D438" s="11" t="s">
        <v>53</v>
      </c>
      <c r="E438" s="8"/>
      <c r="F438" s="2">
        <f t="shared" si="59"/>
        <v>0</v>
      </c>
      <c r="G438" s="2">
        <f t="shared" si="60"/>
        <v>0</v>
      </c>
      <c r="H438" s="2">
        <f t="shared" si="60"/>
        <v>0</v>
      </c>
      <c r="I438" s="2">
        <f t="shared" si="59"/>
        <v>0</v>
      </c>
      <c r="J438" s="2">
        <f t="shared" si="59"/>
        <v>0</v>
      </c>
      <c r="K438" s="2">
        <f t="shared" si="59"/>
        <v>0</v>
      </c>
      <c r="L438" s="2">
        <f t="shared" si="59"/>
        <v>0</v>
      </c>
    </row>
    <row r="439" spans="1:12" ht="15">
      <c r="A439" s="25"/>
      <c r="B439" s="26"/>
      <c r="C439" s="27"/>
      <c r="D439" s="11" t="s">
        <v>54</v>
      </c>
      <c r="E439" s="8"/>
      <c r="F439" s="2">
        <f t="shared" si="59"/>
        <v>23588.1</v>
      </c>
      <c r="G439" s="2">
        <f t="shared" si="60"/>
        <v>25849.899999999998</v>
      </c>
      <c r="H439" s="2">
        <v>27517.1</v>
      </c>
      <c r="I439" s="2">
        <f t="shared" si="59"/>
        <v>29397.9</v>
      </c>
      <c r="J439" s="2">
        <f t="shared" si="59"/>
        <v>30928.100000000002</v>
      </c>
      <c r="K439" s="2">
        <f t="shared" si="59"/>
        <v>31378</v>
      </c>
      <c r="L439" s="2">
        <f t="shared" si="59"/>
        <v>31378</v>
      </c>
    </row>
    <row r="440" spans="1:12" ht="15">
      <c r="A440" s="25"/>
      <c r="B440" s="26"/>
      <c r="C440" s="27"/>
      <c r="D440" s="11" t="s">
        <v>60</v>
      </c>
      <c r="E440" s="8"/>
      <c r="F440" s="2"/>
      <c r="G440" s="2"/>
      <c r="H440" s="2"/>
      <c r="I440" s="8"/>
      <c r="J440" s="8"/>
      <c r="K440" s="8"/>
      <c r="L440" s="8"/>
    </row>
    <row r="441" spans="1:12" ht="15">
      <c r="A441" s="25">
        <v>79</v>
      </c>
      <c r="B441" s="26" t="s">
        <v>70</v>
      </c>
      <c r="C441" s="27" t="s">
        <v>59</v>
      </c>
      <c r="D441" s="11" t="s">
        <v>47</v>
      </c>
      <c r="E441" s="8"/>
      <c r="F441" s="2">
        <f>+F446+F451+F456+F461+F471</f>
        <v>23588.1</v>
      </c>
      <c r="G441" s="2">
        <f>+G446+G451+G456+G461+G466+G471</f>
        <v>25849.899999999998</v>
      </c>
      <c r="H441" s="2">
        <f>+H446+H451+H456+H461+H466+H471</f>
        <v>27517.1</v>
      </c>
      <c r="I441" s="2">
        <f>+I446+I451+I456+I461</f>
        <v>29397.9</v>
      </c>
      <c r="J441" s="2">
        <f>+J446+J451+J456+J461</f>
        <v>30928.100000000002</v>
      </c>
      <c r="K441" s="2">
        <f>+K446+K451+K456+K461</f>
        <v>31378</v>
      </c>
      <c r="L441" s="2">
        <f>+L446+L451+L456+L461</f>
        <v>31378</v>
      </c>
    </row>
    <row r="442" spans="1:12" ht="15">
      <c r="A442" s="25"/>
      <c r="B442" s="26"/>
      <c r="C442" s="27"/>
      <c r="D442" s="11" t="s">
        <v>52</v>
      </c>
      <c r="E442" s="8"/>
      <c r="F442" s="2">
        <f aca="true" t="shared" si="61" ref="F442:L442">+F447+F452+F457</f>
        <v>0</v>
      </c>
      <c r="G442" s="2">
        <f t="shared" si="61"/>
        <v>0</v>
      </c>
      <c r="H442" s="2">
        <f t="shared" si="61"/>
        <v>0</v>
      </c>
      <c r="I442" s="2">
        <f t="shared" si="61"/>
        <v>0</v>
      </c>
      <c r="J442" s="2">
        <f t="shared" si="61"/>
        <v>0</v>
      </c>
      <c r="K442" s="2">
        <f t="shared" si="61"/>
        <v>0</v>
      </c>
      <c r="L442" s="2">
        <f t="shared" si="61"/>
        <v>0</v>
      </c>
    </row>
    <row r="443" spans="1:12" ht="15">
      <c r="A443" s="25"/>
      <c r="B443" s="26"/>
      <c r="C443" s="27"/>
      <c r="D443" s="11" t="s">
        <v>53</v>
      </c>
      <c r="E443" s="8"/>
      <c r="F443" s="2">
        <f aca="true" t="shared" si="62" ref="F443:L443">+F448+F453+F458+F463</f>
        <v>0</v>
      </c>
      <c r="G443" s="2">
        <f t="shared" si="62"/>
        <v>0</v>
      </c>
      <c r="H443" s="2">
        <f t="shared" si="62"/>
        <v>0</v>
      </c>
      <c r="I443" s="2">
        <f t="shared" si="62"/>
        <v>0</v>
      </c>
      <c r="J443" s="2">
        <f t="shared" si="62"/>
        <v>0</v>
      </c>
      <c r="K443" s="2">
        <f t="shared" si="62"/>
        <v>0</v>
      </c>
      <c r="L443" s="2">
        <f t="shared" si="62"/>
        <v>0</v>
      </c>
    </row>
    <row r="444" spans="1:12" ht="15">
      <c r="A444" s="25"/>
      <c r="B444" s="26"/>
      <c r="C444" s="27"/>
      <c r="D444" s="11" t="s">
        <v>54</v>
      </c>
      <c r="E444" s="8"/>
      <c r="F444" s="2">
        <f>+F449+F454+F459+F474</f>
        <v>23588.1</v>
      </c>
      <c r="G444" s="2">
        <f>+G449+G454+G459+G466+G474</f>
        <v>25849.899999999998</v>
      </c>
      <c r="H444" s="2">
        <v>27517.1</v>
      </c>
      <c r="I444" s="2">
        <f>+I449+I454+I459</f>
        <v>29397.9</v>
      </c>
      <c r="J444" s="2">
        <f>+J449+J454+J459</f>
        <v>30928.100000000002</v>
      </c>
      <c r="K444" s="2">
        <f>+K449+K454+K459</f>
        <v>31378</v>
      </c>
      <c r="L444" s="2">
        <f>+L449+L454+L459</f>
        <v>31378</v>
      </c>
    </row>
    <row r="445" spans="1:12" ht="15">
      <c r="A445" s="25"/>
      <c r="B445" s="26"/>
      <c r="C445" s="27"/>
      <c r="D445" s="11" t="s">
        <v>60</v>
      </c>
      <c r="E445" s="8"/>
      <c r="F445" s="2"/>
      <c r="G445" s="2"/>
      <c r="H445" s="2"/>
      <c r="I445" s="8"/>
      <c r="J445" s="8"/>
      <c r="K445" s="8"/>
      <c r="L445" s="8"/>
    </row>
    <row r="446" spans="1:12" ht="15">
      <c r="A446" s="25">
        <v>80</v>
      </c>
      <c r="B446" s="26" t="s">
        <v>109</v>
      </c>
      <c r="C446" s="27" t="s">
        <v>59</v>
      </c>
      <c r="D446" s="11" t="s">
        <v>47</v>
      </c>
      <c r="E446" s="8"/>
      <c r="F446" s="2">
        <f aca="true" t="shared" si="63" ref="F446:L446">+F449</f>
        <v>11537.1</v>
      </c>
      <c r="G446" s="2">
        <f t="shared" si="63"/>
        <v>5381.7</v>
      </c>
      <c r="H446" s="2">
        <f t="shared" si="63"/>
        <v>7907.9</v>
      </c>
      <c r="I446" s="2">
        <f t="shared" si="63"/>
        <v>27413.7</v>
      </c>
      <c r="J446" s="2">
        <f t="shared" si="63"/>
        <v>28966.9</v>
      </c>
      <c r="K446" s="2">
        <f t="shared" si="63"/>
        <v>29398</v>
      </c>
      <c r="L446" s="2">
        <f t="shared" si="63"/>
        <v>29398</v>
      </c>
    </row>
    <row r="447" spans="1:12" ht="15">
      <c r="A447" s="25"/>
      <c r="B447" s="26"/>
      <c r="C447" s="27"/>
      <c r="D447" s="11" t="s">
        <v>52</v>
      </c>
      <c r="E447" s="8"/>
      <c r="F447" s="2"/>
      <c r="G447" s="2"/>
      <c r="H447" s="2"/>
      <c r="I447" s="2"/>
      <c r="J447" s="2"/>
      <c r="K447" s="2"/>
      <c r="L447" s="2"/>
    </row>
    <row r="448" spans="1:12" ht="15">
      <c r="A448" s="25"/>
      <c r="B448" s="26"/>
      <c r="C448" s="27"/>
      <c r="D448" s="11" t="s">
        <v>53</v>
      </c>
      <c r="E448" s="8"/>
      <c r="F448" s="2"/>
      <c r="G448" s="2"/>
      <c r="H448" s="2"/>
      <c r="I448" s="2"/>
      <c r="J448" s="2"/>
      <c r="K448" s="2"/>
      <c r="L448" s="2"/>
    </row>
    <row r="449" spans="1:12" ht="15">
      <c r="A449" s="25"/>
      <c r="B449" s="26"/>
      <c r="C449" s="27"/>
      <c r="D449" s="11" t="s">
        <v>54</v>
      </c>
      <c r="E449" s="8"/>
      <c r="F449" s="13">
        <v>11537.1</v>
      </c>
      <c r="G449" s="13">
        <v>5381.7</v>
      </c>
      <c r="H449" s="13">
        <v>7907.9</v>
      </c>
      <c r="I449" s="13">
        <v>27413.7</v>
      </c>
      <c r="J449" s="13">
        <v>28966.9</v>
      </c>
      <c r="K449" s="13">
        <v>29398</v>
      </c>
      <c r="L449" s="13">
        <v>29398</v>
      </c>
    </row>
    <row r="450" spans="1:12" ht="30.75" customHeight="1">
      <c r="A450" s="25"/>
      <c r="B450" s="26"/>
      <c r="C450" s="27"/>
      <c r="D450" s="11" t="s">
        <v>60</v>
      </c>
      <c r="E450" s="8"/>
      <c r="F450" s="2"/>
      <c r="G450" s="2"/>
      <c r="H450" s="2"/>
      <c r="I450" s="8"/>
      <c r="J450" s="8"/>
      <c r="K450" s="8"/>
      <c r="L450" s="8"/>
    </row>
    <row r="451" spans="1:12" ht="15">
      <c r="A451" s="25">
        <v>81</v>
      </c>
      <c r="B451" s="26" t="s">
        <v>110</v>
      </c>
      <c r="C451" s="27" t="s">
        <v>59</v>
      </c>
      <c r="D451" s="11" t="s">
        <v>47</v>
      </c>
      <c r="E451" s="8"/>
      <c r="F451" s="13">
        <f aca="true" t="shared" si="64" ref="F451:L451">+F454</f>
        <v>418.6</v>
      </c>
      <c r="G451" s="13">
        <f t="shared" si="64"/>
        <v>444.4</v>
      </c>
      <c r="H451" s="13">
        <f t="shared" si="64"/>
        <v>444.4</v>
      </c>
      <c r="I451" s="2">
        <f t="shared" si="64"/>
        <v>475</v>
      </c>
      <c r="J451" s="2">
        <f t="shared" si="64"/>
        <v>451.7</v>
      </c>
      <c r="K451" s="2">
        <f t="shared" si="64"/>
        <v>470.2</v>
      </c>
      <c r="L451" s="2">
        <f t="shared" si="64"/>
        <v>470.2</v>
      </c>
    </row>
    <row r="452" spans="1:12" ht="15">
      <c r="A452" s="25"/>
      <c r="B452" s="26"/>
      <c r="C452" s="27"/>
      <c r="D452" s="11" t="s">
        <v>52</v>
      </c>
      <c r="E452" s="8"/>
      <c r="F452" s="2"/>
      <c r="G452" s="2"/>
      <c r="H452" s="2"/>
      <c r="I452" s="2"/>
      <c r="J452" s="2"/>
      <c r="K452" s="2"/>
      <c r="L452" s="2"/>
    </row>
    <row r="453" spans="1:12" ht="15">
      <c r="A453" s="25"/>
      <c r="B453" s="26"/>
      <c r="C453" s="27"/>
      <c r="D453" s="11" t="s">
        <v>53</v>
      </c>
      <c r="E453" s="8"/>
      <c r="F453" s="2"/>
      <c r="G453" s="2"/>
      <c r="H453" s="2"/>
      <c r="I453" s="2"/>
      <c r="J453" s="2"/>
      <c r="K453" s="2"/>
      <c r="L453" s="2"/>
    </row>
    <row r="454" spans="1:12" ht="15">
      <c r="A454" s="25"/>
      <c r="B454" s="26"/>
      <c r="C454" s="27"/>
      <c r="D454" s="11" t="s">
        <v>54</v>
      </c>
      <c r="E454" s="8"/>
      <c r="F454" s="13">
        <v>418.6</v>
      </c>
      <c r="G454" s="13">
        <v>444.4</v>
      </c>
      <c r="H454" s="13">
        <v>444.4</v>
      </c>
      <c r="I454" s="13">
        <v>475</v>
      </c>
      <c r="J454" s="13">
        <v>451.7</v>
      </c>
      <c r="K454" s="13">
        <v>470.2</v>
      </c>
      <c r="L454" s="13">
        <v>470.2</v>
      </c>
    </row>
    <row r="455" spans="1:12" ht="15">
      <c r="A455" s="25"/>
      <c r="B455" s="26"/>
      <c r="C455" s="27"/>
      <c r="D455" s="11" t="s">
        <v>60</v>
      </c>
      <c r="E455" s="8"/>
      <c r="F455" s="2"/>
      <c r="G455" s="2"/>
      <c r="H455" s="2"/>
      <c r="I455" s="8"/>
      <c r="J455" s="8"/>
      <c r="K455" s="8"/>
      <c r="L455" s="8"/>
    </row>
    <row r="456" spans="1:12" ht="15">
      <c r="A456" s="25">
        <v>82</v>
      </c>
      <c r="B456" s="26" t="s">
        <v>111</v>
      </c>
      <c r="C456" s="27" t="s">
        <v>59</v>
      </c>
      <c r="D456" s="11" t="s">
        <v>47</v>
      </c>
      <c r="E456" s="8"/>
      <c r="F456" s="2">
        <f aca="true" t="shared" si="65" ref="F456:L456">+F459</f>
        <v>1358.5</v>
      </c>
      <c r="G456" s="2">
        <f t="shared" si="65"/>
        <v>1218.5</v>
      </c>
      <c r="H456" s="2">
        <f t="shared" si="65"/>
        <v>1307.6</v>
      </c>
      <c r="I456" s="2">
        <f t="shared" si="65"/>
        <v>1509.1999999999998</v>
      </c>
      <c r="J456" s="2">
        <f t="shared" si="65"/>
        <v>1509.5</v>
      </c>
      <c r="K456" s="2">
        <f t="shared" si="65"/>
        <v>1509.8</v>
      </c>
      <c r="L456" s="2">
        <f t="shared" si="65"/>
        <v>1509.8</v>
      </c>
    </row>
    <row r="457" spans="1:12" ht="15">
      <c r="A457" s="25"/>
      <c r="B457" s="26"/>
      <c r="C457" s="27"/>
      <c r="D457" s="11" t="s">
        <v>52</v>
      </c>
      <c r="E457" s="8"/>
      <c r="F457" s="2"/>
      <c r="G457" s="2"/>
      <c r="H457" s="2"/>
      <c r="I457" s="2"/>
      <c r="J457" s="2"/>
      <c r="K457" s="2"/>
      <c r="L457" s="2"/>
    </row>
    <row r="458" spans="1:12" ht="15">
      <c r="A458" s="25"/>
      <c r="B458" s="26"/>
      <c r="C458" s="27"/>
      <c r="D458" s="11" t="s">
        <v>53</v>
      </c>
      <c r="E458" s="8"/>
      <c r="F458" s="2"/>
      <c r="G458" s="2"/>
      <c r="H458" s="2"/>
      <c r="I458" s="2"/>
      <c r="J458" s="2"/>
      <c r="K458" s="2"/>
      <c r="L458" s="2"/>
    </row>
    <row r="459" spans="1:12" ht="15">
      <c r="A459" s="25"/>
      <c r="B459" s="26"/>
      <c r="C459" s="27"/>
      <c r="D459" s="11" t="s">
        <v>54</v>
      </c>
      <c r="E459" s="8"/>
      <c r="F459" s="13">
        <v>1358.5</v>
      </c>
      <c r="G459" s="13">
        <v>1218.5</v>
      </c>
      <c r="H459" s="13">
        <v>1307.6</v>
      </c>
      <c r="I459" s="13">
        <f>30+10+15+1451.1+3.1</f>
        <v>1509.1999999999998</v>
      </c>
      <c r="J459" s="13">
        <f>30+10.3+15+3.1+1451.1</f>
        <v>1509.5</v>
      </c>
      <c r="K459" s="13">
        <f>30+10.6+15+3.1+1451.1</f>
        <v>1509.8</v>
      </c>
      <c r="L459" s="13">
        <f>30+10.6+15+3.1+1451.1</f>
        <v>1509.8</v>
      </c>
    </row>
    <row r="460" spans="1:12" ht="15">
      <c r="A460" s="25"/>
      <c r="B460" s="26"/>
      <c r="C460" s="27"/>
      <c r="D460" s="11" t="s">
        <v>60</v>
      </c>
      <c r="E460" s="8"/>
      <c r="F460" s="2"/>
      <c r="G460" s="2"/>
      <c r="H460" s="2"/>
      <c r="I460" s="8"/>
      <c r="J460" s="8"/>
      <c r="K460" s="8"/>
      <c r="L460" s="8"/>
    </row>
    <row r="461" spans="1:12" ht="15">
      <c r="A461" s="25">
        <v>83</v>
      </c>
      <c r="B461" s="26" t="s">
        <v>112</v>
      </c>
      <c r="C461" s="27" t="s">
        <v>59</v>
      </c>
      <c r="D461" s="11" t="s">
        <v>47</v>
      </c>
      <c r="E461" s="8"/>
      <c r="F461" s="2">
        <f>+F463</f>
        <v>0</v>
      </c>
      <c r="G461" s="2">
        <f>+G463</f>
        <v>0</v>
      </c>
      <c r="H461" s="2"/>
      <c r="I461" s="2"/>
      <c r="J461" s="2"/>
      <c r="K461" s="2"/>
      <c r="L461" s="2"/>
    </row>
    <row r="462" spans="1:12" ht="15">
      <c r="A462" s="25"/>
      <c r="B462" s="26"/>
      <c r="C462" s="27"/>
      <c r="D462" s="11" t="s">
        <v>52</v>
      </c>
      <c r="E462" s="8"/>
      <c r="F462" s="2"/>
      <c r="G462" s="2"/>
      <c r="H462" s="2"/>
      <c r="I462" s="2"/>
      <c r="J462" s="2"/>
      <c r="K462" s="2"/>
      <c r="L462" s="2"/>
    </row>
    <row r="463" spans="1:12" ht="15">
      <c r="A463" s="25"/>
      <c r="B463" s="26"/>
      <c r="C463" s="27"/>
      <c r="D463" s="11" t="s">
        <v>53</v>
      </c>
      <c r="E463" s="8"/>
      <c r="F463" s="2"/>
      <c r="G463" s="2"/>
      <c r="H463" s="2"/>
      <c r="I463" s="2"/>
      <c r="J463" s="2"/>
      <c r="K463" s="2"/>
      <c r="L463" s="2"/>
    </row>
    <row r="464" spans="1:12" ht="15">
      <c r="A464" s="25"/>
      <c r="B464" s="26"/>
      <c r="C464" s="27"/>
      <c r="D464" s="11" t="s">
        <v>54</v>
      </c>
      <c r="E464" s="8"/>
      <c r="F464" s="2"/>
      <c r="G464" s="2"/>
      <c r="H464" s="2"/>
      <c r="I464" s="2"/>
      <c r="J464" s="2"/>
      <c r="K464" s="2"/>
      <c r="L464" s="2"/>
    </row>
    <row r="465" spans="1:12" ht="15">
      <c r="A465" s="25"/>
      <c r="B465" s="26"/>
      <c r="C465" s="27"/>
      <c r="D465" s="11" t="s">
        <v>60</v>
      </c>
      <c r="E465" s="8"/>
      <c r="F465" s="2"/>
      <c r="G465" s="2"/>
      <c r="H465" s="2"/>
      <c r="I465" s="2"/>
      <c r="J465" s="2"/>
      <c r="K465" s="2"/>
      <c r="L465" s="2"/>
    </row>
    <row r="466" spans="1:12" ht="21" customHeight="1">
      <c r="A466" s="25">
        <v>84</v>
      </c>
      <c r="B466" s="26" t="s">
        <v>113</v>
      </c>
      <c r="C466" s="27" t="s">
        <v>59</v>
      </c>
      <c r="D466" s="11" t="s">
        <v>47</v>
      </c>
      <c r="E466" s="8"/>
      <c r="F466" s="2"/>
      <c r="G466" s="2">
        <f>+G468+G469</f>
        <v>0</v>
      </c>
      <c r="H466" s="2"/>
      <c r="I466" s="2"/>
      <c r="J466" s="2"/>
      <c r="K466" s="2"/>
      <c r="L466" s="2"/>
    </row>
    <row r="467" spans="1:12" ht="21.75" customHeight="1">
      <c r="A467" s="25"/>
      <c r="B467" s="26"/>
      <c r="C467" s="27"/>
      <c r="D467" s="11" t="s">
        <v>52</v>
      </c>
      <c r="E467" s="8"/>
      <c r="F467" s="2"/>
      <c r="G467" s="2"/>
      <c r="H467" s="2"/>
      <c r="I467" s="2"/>
      <c r="J467" s="2"/>
      <c r="K467" s="2"/>
      <c r="L467" s="2"/>
    </row>
    <row r="468" spans="1:12" ht="15">
      <c r="A468" s="25"/>
      <c r="B468" s="26"/>
      <c r="C468" s="27"/>
      <c r="D468" s="11" t="s">
        <v>53</v>
      </c>
      <c r="E468" s="8"/>
      <c r="F468" s="2"/>
      <c r="G468" s="2"/>
      <c r="H468" s="2"/>
      <c r="I468" s="2"/>
      <c r="J468" s="2"/>
      <c r="K468" s="2"/>
      <c r="L468" s="2"/>
    </row>
    <row r="469" spans="1:12" ht="15">
      <c r="A469" s="25"/>
      <c r="B469" s="26"/>
      <c r="C469" s="27"/>
      <c r="D469" s="11" t="s">
        <v>54</v>
      </c>
      <c r="E469" s="8"/>
      <c r="F469" s="2"/>
      <c r="G469" s="2"/>
      <c r="H469" s="2"/>
      <c r="I469" s="2"/>
      <c r="J469" s="2"/>
      <c r="K469" s="2"/>
      <c r="L469" s="2"/>
    </row>
    <row r="470" spans="1:12" ht="51" customHeight="1">
      <c r="A470" s="25"/>
      <c r="B470" s="26"/>
      <c r="C470" s="27"/>
      <c r="D470" s="11" t="s">
        <v>60</v>
      </c>
      <c r="E470" s="8"/>
      <c r="F470" s="2"/>
      <c r="G470" s="2"/>
      <c r="H470" s="2"/>
      <c r="I470" s="2"/>
      <c r="J470" s="2"/>
      <c r="K470" s="2"/>
      <c r="L470" s="2"/>
    </row>
    <row r="471" spans="1:12" ht="30" customHeight="1">
      <c r="A471" s="25">
        <v>85</v>
      </c>
      <c r="B471" s="26" t="s">
        <v>114</v>
      </c>
      <c r="C471" s="27" t="s">
        <v>59</v>
      </c>
      <c r="D471" s="11" t="s">
        <v>47</v>
      </c>
      <c r="E471" s="8"/>
      <c r="F471" s="2">
        <f>+F472+F473+F474+F475</f>
        <v>10273.9</v>
      </c>
      <c r="G471" s="2">
        <f>+G472+G473+G474+G475</f>
        <v>18805.3</v>
      </c>
      <c r="H471" s="2">
        <f>+H472+H473+H474+H475</f>
        <v>17857.2</v>
      </c>
      <c r="I471" s="2"/>
      <c r="J471" s="2"/>
      <c r="K471" s="2"/>
      <c r="L471" s="2"/>
    </row>
    <row r="472" spans="1:12" ht="30" customHeight="1">
      <c r="A472" s="25"/>
      <c r="B472" s="26"/>
      <c r="C472" s="27"/>
      <c r="D472" s="11" t="s">
        <v>52</v>
      </c>
      <c r="E472" s="8"/>
      <c r="F472" s="2"/>
      <c r="G472" s="2"/>
      <c r="H472" s="2"/>
      <c r="I472" s="2"/>
      <c r="J472" s="2"/>
      <c r="K472" s="2"/>
      <c r="L472" s="2"/>
    </row>
    <row r="473" spans="1:12" ht="30" customHeight="1">
      <c r="A473" s="25"/>
      <c r="B473" s="26"/>
      <c r="C473" s="27"/>
      <c r="D473" s="11" t="s">
        <v>53</v>
      </c>
      <c r="E473" s="8"/>
      <c r="F473" s="2"/>
      <c r="G473" s="2"/>
      <c r="H473" s="2"/>
      <c r="I473" s="2"/>
      <c r="J473" s="2"/>
      <c r="K473" s="2"/>
      <c r="L473" s="2"/>
    </row>
    <row r="474" spans="1:12" ht="30" customHeight="1">
      <c r="A474" s="25"/>
      <c r="B474" s="26"/>
      <c r="C474" s="27"/>
      <c r="D474" s="11" t="s">
        <v>54</v>
      </c>
      <c r="E474" s="8"/>
      <c r="F474" s="13">
        <f>9914.9+359</f>
        <v>10273.9</v>
      </c>
      <c r="G474" s="13">
        <f>18429.3+376</f>
        <v>18805.3</v>
      </c>
      <c r="H474" s="13">
        <f>17500.2+357</f>
        <v>17857.2</v>
      </c>
      <c r="I474" s="2"/>
      <c r="J474" s="2"/>
      <c r="K474" s="2"/>
      <c r="L474" s="2"/>
    </row>
    <row r="475" spans="1:12" ht="30" customHeight="1">
      <c r="A475" s="25"/>
      <c r="B475" s="26"/>
      <c r="C475" s="27"/>
      <c r="D475" s="11" t="s">
        <v>60</v>
      </c>
      <c r="E475" s="8"/>
      <c r="F475" s="2"/>
      <c r="G475" s="2"/>
      <c r="H475" s="2"/>
      <c r="I475" s="2"/>
      <c r="J475" s="2"/>
      <c r="K475" s="2"/>
      <c r="L475" s="2"/>
    </row>
  </sheetData>
  <sheetProtection/>
  <mergeCells count="287">
    <mergeCell ref="B376:B380"/>
    <mergeCell ref="C376:C380"/>
    <mergeCell ref="A366:A370"/>
    <mergeCell ref="B366:B370"/>
    <mergeCell ref="C366:C370"/>
    <mergeCell ref="A361:A365"/>
    <mergeCell ref="B361:B365"/>
    <mergeCell ref="C361:C365"/>
    <mergeCell ref="A356:A360"/>
    <mergeCell ref="B356:B360"/>
    <mergeCell ref="C356:C360"/>
    <mergeCell ref="A381:A385"/>
    <mergeCell ref="B381:B385"/>
    <mergeCell ref="C381:C385"/>
    <mergeCell ref="A371:A375"/>
    <mergeCell ref="B371:B375"/>
    <mergeCell ref="C371:C375"/>
    <mergeCell ref="A376:A380"/>
    <mergeCell ref="A346:A350"/>
    <mergeCell ref="B346:B350"/>
    <mergeCell ref="C346:C350"/>
    <mergeCell ref="A351:A355"/>
    <mergeCell ref="B351:B355"/>
    <mergeCell ref="C351:C355"/>
    <mergeCell ref="A336:A340"/>
    <mergeCell ref="B336:B340"/>
    <mergeCell ref="C336:C340"/>
    <mergeCell ref="A341:A345"/>
    <mergeCell ref="B341:B345"/>
    <mergeCell ref="C341:C345"/>
    <mergeCell ref="C321:C325"/>
    <mergeCell ref="A326:A330"/>
    <mergeCell ref="B326:B330"/>
    <mergeCell ref="C326:C330"/>
    <mergeCell ref="A321:A325"/>
    <mergeCell ref="C331:C335"/>
    <mergeCell ref="C261:C265"/>
    <mergeCell ref="B316:B320"/>
    <mergeCell ref="C316:C320"/>
    <mergeCell ref="B306:B310"/>
    <mergeCell ref="C306:C310"/>
    <mergeCell ref="B311:B315"/>
    <mergeCell ref="C311:C315"/>
    <mergeCell ref="B296:B300"/>
    <mergeCell ref="C296:C300"/>
    <mergeCell ref="B266:B270"/>
    <mergeCell ref="C266:C270"/>
    <mergeCell ref="B281:B285"/>
    <mergeCell ref="C281:C285"/>
    <mergeCell ref="B276:B280"/>
    <mergeCell ref="C276:C280"/>
    <mergeCell ref="B291:B295"/>
    <mergeCell ref="C291:C295"/>
    <mergeCell ref="C241:C245"/>
    <mergeCell ref="C246:C250"/>
    <mergeCell ref="A271:A275"/>
    <mergeCell ref="B271:B275"/>
    <mergeCell ref="C271:C275"/>
    <mergeCell ref="B251:B255"/>
    <mergeCell ref="C251:C255"/>
    <mergeCell ref="A256:A260"/>
    <mergeCell ref="B256:B260"/>
    <mergeCell ref="C256:C260"/>
    <mergeCell ref="C231:C235"/>
    <mergeCell ref="B236:B240"/>
    <mergeCell ref="C236:C240"/>
    <mergeCell ref="A231:A235"/>
    <mergeCell ref="A236:A240"/>
    <mergeCell ref="C226:C230"/>
    <mergeCell ref="B221:B225"/>
    <mergeCell ref="C221:C225"/>
    <mergeCell ref="C85:C89"/>
    <mergeCell ref="B196:B200"/>
    <mergeCell ref="C196:C200"/>
    <mergeCell ref="C90:C94"/>
    <mergeCell ref="B176:B180"/>
    <mergeCell ref="C95:C99"/>
    <mergeCell ref="B125:B130"/>
    <mergeCell ref="C125:C130"/>
    <mergeCell ref="C211:C215"/>
    <mergeCell ref="C131:C135"/>
    <mergeCell ref="C119:C124"/>
    <mergeCell ref="C115:C118"/>
    <mergeCell ref="C136:C140"/>
    <mergeCell ref="C171:C175"/>
    <mergeCell ref="C161:C165"/>
    <mergeCell ref="C151:C155"/>
    <mergeCell ref="C141:C145"/>
    <mergeCell ref="C166:C170"/>
    <mergeCell ref="C110:C114"/>
    <mergeCell ref="C471:C475"/>
    <mergeCell ref="A181:A185"/>
    <mergeCell ref="B181:B185"/>
    <mergeCell ref="C181:C185"/>
    <mergeCell ref="A186:A190"/>
    <mergeCell ref="C206:C210"/>
    <mergeCell ref="B226:B230"/>
    <mergeCell ref="C201:C205"/>
    <mergeCell ref="B216:B220"/>
    <mergeCell ref="A471:A475"/>
    <mergeCell ref="B471:B475"/>
    <mergeCell ref="A281:A285"/>
    <mergeCell ref="A276:A280"/>
    <mergeCell ref="A291:A295"/>
    <mergeCell ref="A306:A310"/>
    <mergeCell ref="A311:A315"/>
    <mergeCell ref="B321:B325"/>
    <mergeCell ref="A331:A335"/>
    <mergeCell ref="B331:B335"/>
    <mergeCell ref="C105:C109"/>
    <mergeCell ref="C100:C104"/>
    <mergeCell ref="B206:B210"/>
    <mergeCell ref="A466:A470"/>
    <mergeCell ref="B466:B470"/>
    <mergeCell ref="C466:C470"/>
    <mergeCell ref="B406:B410"/>
    <mergeCell ref="A266:A270"/>
    <mergeCell ref="B211:B215"/>
    <mergeCell ref="B231:B235"/>
    <mergeCell ref="A119:A124"/>
    <mergeCell ref="A115:A118"/>
    <mergeCell ref="A95:A99"/>
    <mergeCell ref="B95:B99"/>
    <mergeCell ref="B115:B118"/>
    <mergeCell ref="A110:A114"/>
    <mergeCell ref="A105:A109"/>
    <mergeCell ref="B100:B104"/>
    <mergeCell ref="B105:B109"/>
    <mergeCell ref="A100:A104"/>
    <mergeCell ref="C65:C69"/>
    <mergeCell ref="C50:C54"/>
    <mergeCell ref="C45:C49"/>
    <mergeCell ref="C25:C29"/>
    <mergeCell ref="B50:B54"/>
    <mergeCell ref="B40:B44"/>
    <mergeCell ref="C30:C34"/>
    <mergeCell ref="B20:B34"/>
    <mergeCell ref="C80:C84"/>
    <mergeCell ref="C60:C64"/>
    <mergeCell ref="C55:C59"/>
    <mergeCell ref="A5:L5"/>
    <mergeCell ref="B12:B13"/>
    <mergeCell ref="A8:L8"/>
    <mergeCell ref="A6:L6"/>
    <mergeCell ref="A7:L7"/>
    <mergeCell ref="A9:L9"/>
    <mergeCell ref="C70:C74"/>
    <mergeCell ref="B65:B69"/>
    <mergeCell ref="B70:B74"/>
    <mergeCell ref="A75:A79"/>
    <mergeCell ref="B75:B79"/>
    <mergeCell ref="A1:L1"/>
    <mergeCell ref="A2:L2"/>
    <mergeCell ref="A3:L3"/>
    <mergeCell ref="A4:L4"/>
    <mergeCell ref="A11:L11"/>
    <mergeCell ref="A10:L10"/>
    <mergeCell ref="C75:C79"/>
    <mergeCell ref="A15:A19"/>
    <mergeCell ref="A20:A34"/>
    <mergeCell ref="D12:L12"/>
    <mergeCell ref="C12:C13"/>
    <mergeCell ref="A12:A13"/>
    <mergeCell ref="B15:B19"/>
    <mergeCell ref="C15:C19"/>
    <mergeCell ref="C20:C24"/>
    <mergeCell ref="C35:C39"/>
    <mergeCell ref="C40:C44"/>
    <mergeCell ref="A35:A39"/>
    <mergeCell ref="B55:B59"/>
    <mergeCell ref="B45:B49"/>
    <mergeCell ref="B35:B39"/>
    <mergeCell ref="A55:A59"/>
    <mergeCell ref="A40:A44"/>
    <mergeCell ref="A45:A49"/>
    <mergeCell ref="A50:A54"/>
    <mergeCell ref="B60:B64"/>
    <mergeCell ref="A90:A94"/>
    <mergeCell ref="B90:B94"/>
    <mergeCell ref="A60:A64"/>
    <mergeCell ref="A80:A84"/>
    <mergeCell ref="B85:B89"/>
    <mergeCell ref="A85:A89"/>
    <mergeCell ref="B80:B84"/>
    <mergeCell ref="A70:A74"/>
    <mergeCell ref="A65:A69"/>
    <mergeCell ref="B151:B155"/>
    <mergeCell ref="B119:B124"/>
    <mergeCell ref="B110:B114"/>
    <mergeCell ref="B136:B140"/>
    <mergeCell ref="B141:B145"/>
    <mergeCell ref="B131:B135"/>
    <mergeCell ref="A296:A300"/>
    <mergeCell ref="A151:A155"/>
    <mergeCell ref="A206:A210"/>
    <mergeCell ref="A201:A205"/>
    <mergeCell ref="A196:A200"/>
    <mergeCell ref="A171:A175"/>
    <mergeCell ref="A176:A180"/>
    <mergeCell ref="A436:A440"/>
    <mergeCell ref="B436:B440"/>
    <mergeCell ref="A316:A320"/>
    <mergeCell ref="A426:A430"/>
    <mergeCell ref="A191:A195"/>
    <mergeCell ref="A421:A425"/>
    <mergeCell ref="A391:A395"/>
    <mergeCell ref="A216:A220"/>
    <mergeCell ref="A241:A245"/>
    <mergeCell ref="A226:A230"/>
    <mergeCell ref="A401:A405"/>
    <mergeCell ref="A411:A415"/>
    <mergeCell ref="B401:B405"/>
    <mergeCell ref="A406:A410"/>
    <mergeCell ref="A416:A420"/>
    <mergeCell ref="A461:A465"/>
    <mergeCell ref="B461:B465"/>
    <mergeCell ref="B426:B430"/>
    <mergeCell ref="A431:A435"/>
    <mergeCell ref="B431:B435"/>
    <mergeCell ref="C456:C460"/>
    <mergeCell ref="A451:A455"/>
    <mergeCell ref="B451:B455"/>
    <mergeCell ref="C451:C455"/>
    <mergeCell ref="A456:A460"/>
    <mergeCell ref="B456:B460"/>
    <mergeCell ref="C446:C450"/>
    <mergeCell ref="A446:A450"/>
    <mergeCell ref="B446:B450"/>
    <mergeCell ref="B441:B445"/>
    <mergeCell ref="A441:A445"/>
    <mergeCell ref="C441:C445"/>
    <mergeCell ref="C461:C465"/>
    <mergeCell ref="C176:C180"/>
    <mergeCell ref="C191:C195"/>
    <mergeCell ref="C401:C405"/>
    <mergeCell ref="C421:C425"/>
    <mergeCell ref="C426:C430"/>
    <mergeCell ref="C416:C420"/>
    <mergeCell ref="C406:C410"/>
    <mergeCell ref="C411:C415"/>
    <mergeCell ref="C431:C435"/>
    <mergeCell ref="A166:A170"/>
    <mergeCell ref="C396:C400"/>
    <mergeCell ref="A396:A400"/>
    <mergeCell ref="A246:A250"/>
    <mergeCell ref="B246:B250"/>
    <mergeCell ref="A261:A265"/>
    <mergeCell ref="B396:B400"/>
    <mergeCell ref="A251:A255"/>
    <mergeCell ref="A221:A225"/>
    <mergeCell ref="A211:A215"/>
    <mergeCell ref="C436:C440"/>
    <mergeCell ref="C186:C190"/>
    <mergeCell ref="B166:B170"/>
    <mergeCell ref="B421:B425"/>
    <mergeCell ref="B411:B415"/>
    <mergeCell ref="B416:B420"/>
    <mergeCell ref="B171:B175"/>
    <mergeCell ref="C216:C220"/>
    <mergeCell ref="B241:B245"/>
    <mergeCell ref="B261:B265"/>
    <mergeCell ref="C391:C395"/>
    <mergeCell ref="A161:A165"/>
    <mergeCell ref="B161:B165"/>
    <mergeCell ref="B156:B160"/>
    <mergeCell ref="B391:B395"/>
    <mergeCell ref="B191:B195"/>
    <mergeCell ref="B186:B190"/>
    <mergeCell ref="B201:B205"/>
    <mergeCell ref="C156:C160"/>
    <mergeCell ref="A156:A160"/>
    <mergeCell ref="A146:A150"/>
    <mergeCell ref="B146:B150"/>
    <mergeCell ref="C146:C150"/>
    <mergeCell ref="A141:A145"/>
    <mergeCell ref="A136:A140"/>
    <mergeCell ref="A131:A135"/>
    <mergeCell ref="A125:A130"/>
    <mergeCell ref="A386:A390"/>
    <mergeCell ref="B386:B390"/>
    <mergeCell ref="C386:C390"/>
    <mergeCell ref="A286:A290"/>
    <mergeCell ref="B286:B290"/>
    <mergeCell ref="C286:C290"/>
    <mergeCell ref="A301:A305"/>
    <mergeCell ref="B301:B305"/>
    <mergeCell ref="C301:C305"/>
  </mergeCells>
  <printOptions/>
  <pageMargins left="0.5118110236220472" right="0" top="0.5905511811023623" bottom="0.1968503937007874" header="0.31496062992125984" footer="0.31496062992125984"/>
  <pageSetup horizontalDpi="600" verticalDpi="600" orientation="landscape" paperSize="9" scale="60" r:id="rId1"/>
  <rowBreaks count="11" manualBreakCount="11">
    <brk id="44" max="11" man="1"/>
    <brk id="89" max="11" man="1"/>
    <brk id="130" max="11" man="1"/>
    <brk id="185" max="11" man="1"/>
    <brk id="230" max="11" man="1"/>
    <brk id="270" max="11" man="1"/>
    <brk id="300" max="11" man="1"/>
    <brk id="335" max="11" man="1"/>
    <brk id="365" max="11" man="1"/>
    <brk id="410" max="11" man="1"/>
    <brk id="4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Пользователь</cp:lastModifiedBy>
  <cp:lastPrinted>2020-01-20T01:45:48Z</cp:lastPrinted>
  <dcterms:created xsi:type="dcterms:W3CDTF">2019-04-16T06:02:15Z</dcterms:created>
  <dcterms:modified xsi:type="dcterms:W3CDTF">2020-01-20T01:57:32Z</dcterms:modified>
  <cp:category/>
  <cp:version/>
  <cp:contentType/>
  <cp:contentStatus/>
</cp:coreProperties>
</file>