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Прогнозное обеспечение 30.01" sheetId="1" r:id="rId1"/>
    <sheet name="Ресурсное обеспечение 30.01" sheetId="2" r:id="rId2"/>
  </sheets>
  <definedNames>
    <definedName name="_xlnm.Print_Area" localSheetId="0">'Прогнозное обеспечение 30.01'!$A$1:$L$492</definedName>
    <definedName name="_xlnm.Print_Area" localSheetId="1">'Ресурсное обеспечение 30.01'!$A$1:$L$397</definedName>
  </definedNames>
  <calcPr fullCalcOnLoad="1"/>
</workbook>
</file>

<file path=xl/sharedStrings.xml><?xml version="1.0" encoding="utf-8"?>
<sst xmlns="http://schemas.openxmlformats.org/spreadsheetml/2006/main" count="1265" uniqueCount="139">
  <si>
    <t>1.12.2 Пополнение материально- технической базы в организациях, осуществляющих образовательную деятельность по адаптированным образовательным программам</t>
  </si>
  <si>
    <t xml:space="preserve">1.12.4 Создание  новых мест в общеобразовательных организациях  </t>
  </si>
  <si>
    <t>1.12.5 Внедрение ФГОС ООО, ФГОС СОО во всех общеобразовательных учреждениях</t>
  </si>
  <si>
    <t>1.12.6 Подготовка кадров по обновленной программе повышения квалификации</t>
  </si>
  <si>
    <t>1.12.7 Сопровождение образовательных организации  участвующих во внедрении новой модели оценки качества образования</t>
  </si>
  <si>
    <t>1.13.1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</si>
  <si>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1.13.2 .Не менее чем 85 % от общего числа старшеклассников (6-11 классы) Жигаловского района приняли участие в открытых онлайн-уроках, реализуемых с учётом опыта цикла открытых уроков «Проектория», направленных на раннюю профориентацию.</t>
  </si>
  <si>
    <t>1.13.3 .Построение индивидуального учебного плана в соответствии с выбранными профессиональными компетенциями (профессиональным областями деятельности) с учётом реализации проекта «Билет в будущее»</t>
  </si>
  <si>
    <t>1.13.4.Обновление материально- техническай базы для занятий физической культурой и спортом в общеобразовательных организациях, расположенных в сельской местности</t>
  </si>
  <si>
    <t xml:space="preserve">1.13.5.  Обучение в детском технопарке «Кванториум» не менее чем 4 % от общего числа обучающихся </t>
  </si>
  <si>
    <t>1.13.6.  Внедрение методологии сопровождения, наставничества и шефства для обучающихся организаций, осуществляющих образовательную деятельность по дополнительным общеобразовательным программам, в том числе с применением лучших практик обмена опытом между обучающимися.</t>
  </si>
  <si>
    <t xml:space="preserve">1.13.7.  Освоение дополнительных общеобразовательных программ (том числе с использованием дистанционных технологий) не менее 70 % детей с ограниченными возможностями здоровья </t>
  </si>
  <si>
    <t>1.13.8.  Организация участия одарённых детей в заочных, очно- заочных, дистанционных школах на базе регионального центра выявления, поддержки и развития способностей и талантов у детей и молодёжи с учётом опыта Образовательного фонда «Талант и успех», с охватом не менее 5% обучающихся по образовательным программам основного и среднего общего образования</t>
  </si>
  <si>
    <t>1.13.9.  Внедрение целевой модели развития региональных систем дополнительного образования детей</t>
  </si>
  <si>
    <t>1.14.2.  Получение услуги психолого-педагогической, методической и консультативной помощи, оказание поддержки гражданам, желающим принять на воспитание  в свои семьи детей, оставшихся без попечения родителей.</t>
  </si>
  <si>
    <t>1.15.1. Содействие занятости женщин, воспитывающих детей, в рамках реализации программы  «Содействие занятости населения Иркутской области» на 2014-2020 годы</t>
  </si>
  <si>
    <t>1.15.2. Создание в Жигаловском районе дополнительных мест для детей в возрасте до трех лет в образовательных организациях, осуществляющих образовательную деятельность по образовательным программам дошкольного образования.</t>
  </si>
  <si>
    <t>1.16.1. Внедрение системы аттестации руководителей общеобразовательных организаций</t>
  </si>
  <si>
    <t>1.16.2. Обеспечение возможности для непрерывного и планомерного повышения квалификации педагогических работников, в том числе на основе использования современных цифровых технологий, формирования и участия в профессиональных ассоциациях, программах обмена опытом и лучшими практиками, привлечения работодателей к дополнительному профессиональному образованию педагогических работников, в том числе в форме стажировок</t>
  </si>
  <si>
    <t>1.17.1. Реализация программ профессиональной переподготовки руководителей образовательных организаций и специалистов управления образования, по внедрению и функционированию в образовательных организациях целевой модели цифровой образовательной среды</t>
  </si>
  <si>
    <t>1.17.3.  Реализация в образовательных организациях целевой модели цифровой образовательной среды с использование федеральной информационно-сервисной платформы цифровой образовательной среды, набора типовых информационных решений</t>
  </si>
  <si>
    <t>1.17.2.  Внедрение целевой модели цифровой образовательной среды во всех образовательных организациях.Проведение эксперимента по внедрению в образовательную программу современных цифровых технологий для не менее 800 тыс. детей, обучающихся в 83 % общеобразовательных организациях</t>
  </si>
  <si>
    <t xml:space="preserve">1.17. Муниципальный проект Цифровая образовательная среда"
</t>
  </si>
  <si>
    <t xml:space="preserve">1.18. Муниципальный проект "Новые возможности каждого"
</t>
  </si>
  <si>
    <t>1.18.1. Формирование системы непрерывного обновления работающими гражданами своих профессиональных знаний и приобретения ими новых профессиональных навыков, включая овладение компетенциями в области цифровой экономики всеми желающими.</t>
  </si>
  <si>
    <t>1.19.1. Создание системы действенной профориентации обучающихся, способствующей формированию профессионального самоопределения в соответствии с желаниями, способностями, индивидуальными особенностями каждой личности и с учетом социокультурной и экономической ситуации в районе.</t>
  </si>
  <si>
    <t xml:space="preserve">1.19. Муниципальный проект "Молодые профессионалы"
</t>
  </si>
  <si>
    <t xml:space="preserve">1.16. Муниципальный проект "Учитель будущего"
</t>
  </si>
  <si>
    <t xml:space="preserve">1.15. Муниципальный проект "Содействие занятости женщин- создание условий дошкольного гобразования для детей в возрасте до трех лет"
</t>
  </si>
  <si>
    <t xml:space="preserve">1.14. Муниципальный проект "Поддержка семей, имеющих детей"
</t>
  </si>
  <si>
    <t xml:space="preserve">1.13. Муниципальный проект "Успех каждого ребенка"
</t>
  </si>
  <si>
    <t xml:space="preserve">1.12. Муниципальный проект "Современная школа"
</t>
  </si>
  <si>
    <t>к  муниципальной  программе</t>
  </si>
  <si>
    <t xml:space="preserve">«Развитие образования» </t>
  </si>
  <si>
    <t>Ресурсное обеспечение</t>
  </si>
  <si>
    <t>реализации муниципальной программы</t>
  </si>
  <si>
    <t>за счет средств,</t>
  </si>
  <si>
    <t>(далее - программа)</t>
  </si>
  <si>
    <t>№п/п</t>
  </si>
  <si>
    <t>Наименование муниципальной программы, наименование подпрограммы, основного мероприятия , мероприятия</t>
  </si>
  <si>
    <t>Ответственный исполнитель, соисполнитель, участник</t>
  </si>
  <si>
    <t>Ресурсное обеспечение (тыс.руб.) годы</t>
  </si>
  <si>
    <t>Источник</t>
  </si>
  <si>
    <t>2024год</t>
  </si>
  <si>
    <t>Управление образования :</t>
  </si>
  <si>
    <t>Всего</t>
  </si>
  <si>
    <t>Средства планируемые к привлечению из федерального бюджета, (далее - ФБ) - при наличии</t>
  </si>
  <si>
    <t>Средства, планируемые к привлечению из  областного бюджета, (далее - ОБ) - при наличии</t>
  </si>
  <si>
    <t>Местный бюджет   МО « Жигаловский район» (далее-МБ)</t>
  </si>
  <si>
    <t xml:space="preserve">Управление образования </t>
  </si>
  <si>
    <t>ФБ</t>
  </si>
  <si>
    <t>ОБ</t>
  </si>
  <si>
    <t>МБ</t>
  </si>
  <si>
    <t xml:space="preserve">Основное мероприятие 1.1Создание условий для обеспечения доступности дошкольного образования, соответствующего единому стандарту качества дошкольного образования </t>
  </si>
  <si>
    <t>Основное мероприятие 1.2Обеспечение условий и качества обучения, соответствующих ФГОС начального общего, основного общего, среднего общего образования</t>
  </si>
  <si>
    <t>Основное мероприятие 1.3.Создание условий для обеспечения поступательного развития системы дополнительного образования</t>
  </si>
  <si>
    <t xml:space="preserve">Основное мероприятие 1.4 «Осуществление отдельных областных государственных  полномочий и обеспечение государственных гарантий» </t>
  </si>
  <si>
    <t>Управление образования</t>
  </si>
  <si>
    <t>ИИ</t>
  </si>
  <si>
    <t>Основное мероприятие 1.5  Повышение уровня квалификации работников</t>
  </si>
  <si>
    <t xml:space="preserve">1.6Основное мероприятие
Реализация мер по созданию условий для доступного и качественного питания детей с учетом особенностей и здоровья
</t>
  </si>
  <si>
    <t xml:space="preserve">1.7 Основное мероприятие
Капитальные ремонты образовательных организаций Жигаловского района
</t>
  </si>
  <si>
    <t xml:space="preserve">1.8 Основное мероприятие
Комплексная безопасность образовательных учреждений
</t>
  </si>
  <si>
    <t xml:space="preserve">1.9 Основное мероприятие
Создание единой информационно-образовательной среды
</t>
  </si>
  <si>
    <t xml:space="preserve">1.10 Основное мероприятие
Капитальные вложения в объекты муниципальной собственности в сфере образования
</t>
  </si>
  <si>
    <t>Управление образования, администрация МО " Жигаловский район"</t>
  </si>
  <si>
    <t xml:space="preserve">1.11 Основное мероприятие
Народные инициативы
</t>
  </si>
  <si>
    <t xml:space="preserve">2.1.Основное мероприятие Одарённые дети
</t>
  </si>
  <si>
    <t>4.1.Основное мероприятие Прочие мероприятия в области образования.</t>
  </si>
  <si>
    <t>Иные источники (далее - ИИ) - при наличии</t>
  </si>
  <si>
    <t>Приложение 7</t>
  </si>
  <si>
    <t xml:space="preserve">Оценка расходов (тыс. руб.), годы </t>
  </si>
  <si>
    <t xml:space="preserve">муниципального образования" Жигаловский  район"  </t>
  </si>
  <si>
    <t>предусмотренных в бюджете муниципального образования  «Жигаловский район»</t>
  </si>
  <si>
    <t>Администрация муниципального образования "Жигаловский район"</t>
  </si>
  <si>
    <t>Управление образования администрации МО "Жигаловский район"</t>
  </si>
  <si>
    <t xml:space="preserve">
1.1.3.Мероприятие  
Расходы на приобретение средств обучения и воспитания, необходимых для оснащения муниципальных дошкольных образовательных организаций</t>
  </si>
  <si>
    <t>1.12.1 Создание высоко оснащенных ученико- мест предметной области "Технология"</t>
  </si>
  <si>
    <t>1.14.3.  Субсидия местным бюджетам на обеспечение мероприятий по организации питания обучающихся с ограниченными возможностями здоровья</t>
  </si>
  <si>
    <t>1.14.4.  Субсидия местным бюджетам на оснащение средствами обучения и воспитания при создании дополнительных мест для детей в возрасте до семи лет в образовательных организациях по программам дошкольного образования.</t>
  </si>
  <si>
    <r>
      <t xml:space="preserve">1.1.1. Мероприятие </t>
    </r>
    <r>
      <rPr>
        <sz val="11"/>
        <rFont val="Times New Roman"/>
        <family val="1"/>
      </rPr>
      <t xml:space="preserve">                     Расходы на создание условий для обеспечения доступности дошкольного образования, соответствующего единому стандарту качества дошкольного образования </t>
    </r>
  </si>
  <si>
    <r>
      <t xml:space="preserve">
1.1.2.Мероприятие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</si>
  <si>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 1.2.1. Мероприятие </t>
    </r>
    <r>
      <rPr>
        <sz val="11"/>
        <rFont val="Times New Roman"/>
        <family val="1"/>
      </rPr>
      <t xml:space="preserve"> Расходы на обеспечение условий и качества обучения, соответствующих ФГОС начального общего, основного общего, среднего общего образования</t>
    </r>
  </si>
  <si>
    <r>
      <t xml:space="preserve">
1.2.2.Мероприятие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</si>
  <si>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
1.2.3.Мероприятие  
</t>
    </r>
    <r>
      <rPr>
        <sz val="11"/>
        <rFont val="Times New Roman"/>
        <family val="1"/>
      </rPr>
      <t>Расходы на приобретение средств обучения (вычислительной техники) для малокомплектных образовательных организаций, расположенных в сельской местности</t>
    </r>
  </si>
  <si>
    <r>
      <t xml:space="preserve">
1.2.4.Мероприятие  
</t>
    </r>
    <r>
      <rPr>
        <sz val="11"/>
        <rFont val="Times New Roman"/>
        <family val="1"/>
      </rPr>
      <t>Расходы на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  </r>
  </si>
  <si>
    <r>
      <t xml:space="preserve">
1.4.1.Мероприятие  
</t>
    </r>
    <r>
      <rPr>
        <sz val="11"/>
        <rFont val="Times New Roman"/>
        <family val="1"/>
      </rPr>
      <t>Расходы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</t>
    </r>
  </si>
  <si>
    <r>
      <t xml:space="preserve">1.4.2.Мероприятие
</t>
    </r>
    <r>
      <rPr>
        <sz val="11"/>
        <rFont val="Times New Roman"/>
        <family val="1"/>
      </rPr>
  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  </r>
    <r>
      <rPr>
        <b/>
        <sz val="11"/>
        <rFont val="Times New Roman"/>
        <family val="1"/>
      </rPr>
      <t xml:space="preserve">
</t>
    </r>
  </si>
  <si>
    <r>
      <t xml:space="preserve">1.4.3.Мероприятие </t>
    </r>
    <r>
      <rPr>
        <sz val="11"/>
        <rFont val="Times New Roman"/>
        <family val="1"/>
      </rPr>
      <t>Осуществление отдельных областных государственных полномочий по предоставлению мер социальной поддержки многодетным и малоимущим семьям</t>
    </r>
  </si>
  <si>
    <r>
      <t xml:space="preserve">1.6.1 Мероприятие </t>
    </r>
    <r>
      <rPr>
        <sz val="11"/>
        <rFont val="Times New Roman"/>
        <family val="1"/>
      </rPr>
      <t>Ремонт пищеблоков образовательных организаций</t>
    </r>
  </si>
  <si>
    <r>
      <t xml:space="preserve">1.10.1 </t>
    </r>
    <r>
      <rPr>
        <sz val="11"/>
        <rFont val="Times New Roman"/>
        <family val="1"/>
      </rPr>
      <t>Приобретение детского сада в п. Жигалово Жигаловского района на 120  мест</t>
    </r>
    <r>
      <rPr>
        <b/>
        <sz val="11"/>
        <rFont val="Times New Roman"/>
        <family val="1"/>
      </rPr>
      <t xml:space="preserve">
</t>
    </r>
  </si>
  <si>
    <r>
      <t xml:space="preserve">1.10.2 </t>
    </r>
    <r>
      <rPr>
        <sz val="11"/>
        <rFont val="Times New Roman"/>
        <family val="1"/>
      </rPr>
      <t>Привязка технического проекта к местности с прохождением государственной экспертизы (школа 520 мест)</t>
    </r>
    <r>
      <rPr>
        <b/>
        <sz val="11"/>
        <rFont val="Times New Roman"/>
        <family val="1"/>
      </rPr>
      <t xml:space="preserve">
</t>
    </r>
  </si>
  <si>
    <r>
      <t xml:space="preserve">1.10.3 </t>
    </r>
    <r>
      <rPr>
        <sz val="11"/>
        <rFont val="Times New Roman"/>
        <family val="1"/>
      </rPr>
      <t>Привязка технического проекта к местности с прохождением государственной экспертизы (детский сад на 220 мест)</t>
    </r>
    <r>
      <rPr>
        <b/>
        <sz val="11"/>
        <rFont val="Times New Roman"/>
        <family val="1"/>
      </rPr>
      <t xml:space="preserve">
</t>
    </r>
  </si>
  <si>
    <r>
      <t xml:space="preserve">2.1.1 Мероприятие </t>
    </r>
    <r>
      <rPr>
        <sz val="11"/>
        <rFont val="Times New Roman"/>
        <family val="1"/>
      </rPr>
      <t>Поощрение лучших учеников района</t>
    </r>
  </si>
  <si>
    <r>
      <t xml:space="preserve">2.2.1 Мероприятие </t>
    </r>
    <r>
      <rPr>
        <sz val="11"/>
        <rFont val="Times New Roman"/>
        <family val="1"/>
      </rPr>
      <t xml:space="preserve">Организация работы с одаренными детьми </t>
    </r>
  </si>
  <si>
    <r>
      <t xml:space="preserve">3.1Основное мероприятие </t>
    </r>
    <r>
      <rPr>
        <sz val="11"/>
        <rFont val="Times New Roman"/>
        <family val="1"/>
      </rPr>
      <t>Организация летних каникул детей</t>
    </r>
  </si>
  <si>
    <r>
      <t xml:space="preserve">3.1.1 Мероприятие </t>
    </r>
    <r>
      <rPr>
        <sz val="11"/>
        <rFont val="Times New Roman"/>
        <family val="1"/>
      </rPr>
      <t>Создание временных рабочих мест для организации трудоустройства несовершеннолетних</t>
    </r>
  </si>
  <si>
    <r>
      <t xml:space="preserve">3.1.2 Мероприятие  </t>
    </r>
    <r>
      <rPr>
        <sz val="11"/>
        <rFont val="Times New Roman"/>
        <family val="1"/>
      </rPr>
      <t>Подготовка образовательных учреждений к работе лагерей дневного пребывания и военного городка и реализация мероприятий спортивной, художественной и другой направленностей</t>
    </r>
  </si>
  <si>
    <r>
      <t xml:space="preserve">3.1.3 Мероприятие </t>
    </r>
    <r>
      <rPr>
        <sz val="11"/>
        <rFont val="Times New Roman"/>
        <family val="1"/>
      </rPr>
      <t>Расходы на оплату стоимости набора продуктов питания в лагерях с дневным пребыванием детей</t>
    </r>
  </si>
  <si>
    <r>
      <t xml:space="preserve">4.1.1. Мероприятие </t>
    </r>
    <r>
      <rPr>
        <sz val="11"/>
        <rFont val="Times New Roman"/>
        <family val="1"/>
      </rPr>
      <t>Расходы на обеспечение деятельности подведомственных учреждений</t>
    </r>
  </si>
  <si>
    <r>
      <t xml:space="preserve">4.1.2. Мероприятие </t>
    </r>
    <r>
      <rPr>
        <sz val="11"/>
        <rFont val="Times New Roman"/>
        <family val="1"/>
      </rPr>
      <t>Проведение районных мероприятий и конкурсов</t>
    </r>
  </si>
  <si>
    <r>
      <t xml:space="preserve">4.1.3.Мероприятие </t>
    </r>
    <r>
      <rPr>
        <sz val="11"/>
        <rFont val="Times New Roman"/>
        <family val="1"/>
      </rPr>
      <t>Расходы на обеспечение деятельности органов местного самоуправления</t>
    </r>
  </si>
  <si>
    <r>
      <t xml:space="preserve">4.1.4.Мероприятие 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</si>
  <si>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4.1.5.Мероприятие 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реализацию мероприятий, направленных на улучшение показателей планирования и исполнения бюджетов муниципальных образований</t>
    </r>
  </si>
  <si>
    <t>2020 год</t>
  </si>
  <si>
    <t>2021 год</t>
  </si>
  <si>
    <t>2022 год</t>
  </si>
  <si>
    <t>2023 год</t>
  </si>
  <si>
    <t>2025год</t>
  </si>
  <si>
    <t>2026год</t>
  </si>
  <si>
    <r>
      <t>на 2020-2026 годы</t>
    </r>
    <r>
      <rPr>
        <b/>
        <sz val="12"/>
        <rFont val="Times New Roman"/>
        <family val="1"/>
      </rPr>
      <t>»</t>
    </r>
  </si>
  <si>
    <t>1.4.4.Мероприятие Расходы по обеспечению бесплатным двухразовым питанием детей инвалидов</t>
  </si>
  <si>
    <r>
      <t xml:space="preserve">1.6.2 Мероприятие </t>
    </r>
    <r>
      <rPr>
        <sz val="11"/>
        <rFont val="Times New Roman"/>
        <family val="1"/>
      </rPr>
      <t>Субсидия на обеспечение бесплатным питьевым молоком обучающихся 1-4 классов муниципальных общеобразовательных организаций</t>
    </r>
  </si>
  <si>
    <t>1.13.10.  Расходы на создание в общеобразовательных организациях, расположенных в сельской местности условий для занятия физической культурой и спортом</t>
  </si>
  <si>
    <r>
      <t xml:space="preserve">Программа </t>
    </r>
    <r>
      <rPr>
        <b/>
        <sz val="11"/>
        <rFont val="Times New Roman"/>
        <family val="1"/>
      </rPr>
      <t>«Развитие образования» на 2020-2026 годы</t>
    </r>
  </si>
  <si>
    <r>
      <t xml:space="preserve"> Подпрограмма1.</t>
    </r>
    <r>
      <rPr>
        <sz val="11"/>
        <rFont val="Times New Roman"/>
        <family val="1"/>
      </rPr>
      <t xml:space="preserve"> «Развитие системы дошкольного, общего и дополнительного образования в Жигаловском районе 2020-2026 годы»</t>
    </r>
  </si>
  <si>
    <t xml:space="preserve">Подпрограмма 2 «Одарённые дети» на 2020-2026гг
</t>
  </si>
  <si>
    <t>Подпрограмма 3. «Организация летних каникул детей в Жигаловском  районе» на 2020-2026 годы</t>
  </si>
  <si>
    <t>Подпрограмма 4 «Обеспечение реализации муниципальной программы и прочие мероприятия в области образования» на 2020 – 2026 годы;</t>
  </si>
  <si>
    <r>
      <t xml:space="preserve"> </t>
    </r>
    <r>
      <rPr>
        <b/>
        <sz val="11"/>
        <rFont val="Times New Roman"/>
        <family val="1"/>
      </rPr>
      <t>1.3 1</t>
    </r>
    <r>
      <rPr>
        <sz val="11"/>
        <rFont val="Times New Roman"/>
        <family val="1"/>
      </rPr>
      <t>.Мероприятие  Приобретение спортивного оборудования и инвентаря для оснащения муниципальных организаций, осуществляющих деятельность в сфере физической культуры</t>
    </r>
  </si>
  <si>
    <t>1.13.8.  Организация участия одарённых детей в заочных, очно- заочных, дистанционных школах на базе регионального центра выявления, поддержки и развития способностей и талантов у детей и молодёжи с учётом опыта Образовательного фонда «Талант и успех», с охватом не менее 5% обучающихся по образовательным программмам основного и среднего общего образования</t>
  </si>
  <si>
    <t>Приложение 6</t>
  </si>
  <si>
    <t xml:space="preserve">1.12.3 Создание материально- технической базы для реализации основных и дополнительных и общеобразовательных  программ цифрового и гуманитарного профилей </t>
  </si>
  <si>
    <t xml:space="preserve">1.20. Основное мероприятие "Субсидия на благоустройство зданий муниципальных общеобразовательных организаций в целях соблюдения требований к воздушно- тепловому режиму, водоснабжению и канализации
</t>
  </si>
  <si>
    <r>
      <t xml:space="preserve">
4.1.6. Мероприятие  
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</si>
  <si>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r>
      <t>1.3.2.Мероприятие</t>
    </r>
    <r>
      <rPr>
        <sz val="11"/>
        <rFont val="Times New Roman"/>
        <family val="1"/>
      </rPr>
      <t xml:space="preserve">   Расходы на создание условий для обеспечения поступательного развития системы дополнительного образования</t>
    </r>
  </si>
  <si>
    <r>
      <t xml:space="preserve">
1.3.3.Мероприятие  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выравнивание обеспеченности муниципальных районов</t>
    </r>
  </si>
  <si>
    <r>
      <t xml:space="preserve">
1.3.4.Мероприятие  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</si>
  <si>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r>
      <t xml:space="preserve">1.2.5.Мероприятие </t>
    </r>
    <r>
      <rPr>
        <sz val="11"/>
        <rFont val="Times New Roman"/>
        <family val="1"/>
      </rPr>
      <t xml:space="preserve">                                     Расходы на софинансирование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</si>
  <si>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r>
      <t xml:space="preserve">1.3.5.Мероприятие </t>
    </r>
    <r>
      <rPr>
        <sz val="11"/>
        <rFont val="Times New Roman"/>
        <family val="1"/>
      </rPr>
      <t xml:space="preserve">                                     Расходы на софинансирование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</si>
  <si>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r>
      <t xml:space="preserve">
4.1.8. Мероприятие  
</t>
    </r>
    <r>
      <rPr>
        <sz val="11"/>
        <rFont val="Times New Roman"/>
        <family val="1"/>
      </rPr>
      <t>Расходы на софинансирование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</t>
    </r>
  </si>
  <si>
    <t>1.14.1.Внедрение  целевой модели информационно-просветительской поддержки родителей, включающей создание, в том числе в дошкольных образовательных и общеобразовательных организациях, консультационных центров, обеспечивающих получение родителями детей дошкольного возраста методической, психолого-педагогической, в том числе диагностической и консультативной, помощи на безвозмездной основе</t>
  </si>
  <si>
    <r>
      <t xml:space="preserve">
1.3.4.Мероприятие  </t>
    </r>
    <r>
      <rPr>
        <sz val="11"/>
        <rFont val="Times New Roman"/>
        <family val="1"/>
      </rPr>
      <t>Расходы на обеспечение деятельности подведомственных учреждений за счет субсидии на на выплату денежного содержания с начислениями на нее главам, муниципальным служащим, заработной платы с начислениями на нее техническому и вспомогательному персоналу, работникам учреждений</t>
    </r>
  </si>
  <si>
    <r>
      <t xml:space="preserve">1.1.1. Мероприятие </t>
    </r>
    <r>
      <rPr>
        <sz val="11"/>
        <rFont val="Times New Roman"/>
        <family val="1"/>
      </rPr>
      <t xml:space="preserve"> Расходы на создание условий для обеспечения доступности дошкольного образования, соответствующего единому стандарту качества дошкольного образования </t>
    </r>
  </si>
  <si>
    <t>1.4.1.Мероприятие  
Расходы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</t>
  </si>
  <si>
    <t>Прогнозная ( справочная) оценка ресурсного обеспечения</t>
  </si>
  <si>
    <t>реализации муниципальной программы муниципального образования "Жигаловский район" "Развитие образования"на 2020-2026 годы"</t>
  </si>
  <si>
    <t>за счет всех источников финансирования</t>
  </si>
  <si>
    <r>
      <t xml:space="preserve">1.10.1 </t>
    </r>
    <r>
      <rPr>
        <sz val="11"/>
        <color indexed="10"/>
        <rFont val="Times New Roman"/>
        <family val="1"/>
      </rPr>
      <t>Приобретение детского сада в п. Жигалово Жигаловского района на 120  мест</t>
    </r>
    <r>
      <rPr>
        <b/>
        <sz val="11"/>
        <color indexed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</si>
</sst>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name val="Cambria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8" borderId="0" applyNumberFormat="0" applyBorder="0" applyAlignment="0" applyProtection="0"/>
    <xf numFmtId="0" fontId="31" fillId="20" borderId="0" applyNumberFormat="0" applyBorder="0" applyAlignment="0" applyProtection="0"/>
    <xf numFmtId="0" fontId="0" fillId="14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16" borderId="0" applyNumberFormat="0" applyBorder="0" applyAlignment="0" applyProtection="0"/>
    <xf numFmtId="0" fontId="32" fillId="26" borderId="0" applyNumberFormat="0" applyBorder="0" applyAlignment="0" applyProtection="0"/>
    <xf numFmtId="0" fontId="1" fillId="18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39" borderId="7" applyNumberFormat="0" applyAlignment="0" applyProtection="0"/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22" fillId="0" borderId="10" xfId="0" applyNumberFormat="1" applyFont="1" applyFill="1" applyBorder="1" applyAlignment="1">
      <alignment horizontal="center" vertical="top" wrapText="1"/>
    </xf>
    <xf numFmtId="172" fontId="23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23" fillId="0" borderId="10" xfId="0" applyNumberFormat="1" applyFont="1" applyFill="1" applyBorder="1" applyAlignment="1">
      <alignment/>
    </xf>
    <xf numFmtId="172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justify" vertical="top" wrapText="1"/>
    </xf>
    <xf numFmtId="2" fontId="15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2" fontId="23" fillId="40" borderId="10" xfId="0" applyNumberFormat="1" applyFont="1" applyFill="1" applyBorder="1" applyAlignment="1">
      <alignment/>
    </xf>
    <xf numFmtId="172" fontId="23" fillId="40" borderId="10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8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2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5"/>
  <cols>
    <col min="1" max="1" width="6.28125" style="6" customWidth="1"/>
    <col min="2" max="2" width="38.8515625" style="6" customWidth="1"/>
    <col min="3" max="3" width="30.421875" style="6" customWidth="1"/>
    <col min="4" max="4" width="35.00390625" style="6" customWidth="1"/>
    <col min="5" max="5" width="0.13671875" style="6" hidden="1" customWidth="1"/>
    <col min="6" max="6" width="13.00390625" style="5" customWidth="1"/>
    <col min="7" max="7" width="9.7109375" style="5" customWidth="1"/>
    <col min="8" max="8" width="11.140625" style="5" customWidth="1"/>
    <col min="9" max="9" width="10.8515625" style="6" customWidth="1"/>
    <col min="10" max="10" width="10.140625" style="6" customWidth="1"/>
    <col min="11" max="11" width="11.57421875" style="6" customWidth="1"/>
    <col min="12" max="12" width="10.140625" style="6" customWidth="1"/>
    <col min="13" max="14" width="9.8515625" style="0" bestFit="1" customWidth="1"/>
  </cols>
  <sheetData>
    <row r="1" spans="1:12" ht="15.75">
      <c r="A1" s="46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 customHeight="1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.75" customHeight="1">
      <c r="A3" s="47" t="s">
        <v>72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>
      <c r="A4" s="47" t="s">
        <v>33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.75">
      <c r="A5" s="46" t="s">
        <v>110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8.75">
      <c r="A6" s="48" t="s">
        <v>135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8.75">
      <c r="A7" s="48" t="s">
        <v>136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8.75">
      <c r="A8" s="48" t="s">
        <v>137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8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8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26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63" customHeight="1">
      <c r="A12" s="37" t="s">
        <v>38</v>
      </c>
      <c r="B12" s="33" t="s">
        <v>39</v>
      </c>
      <c r="C12" s="33" t="s">
        <v>40</v>
      </c>
      <c r="D12" s="33" t="s">
        <v>71</v>
      </c>
      <c r="E12" s="33"/>
      <c r="F12" s="33"/>
      <c r="G12" s="33"/>
      <c r="H12" s="33"/>
      <c r="I12" s="33"/>
      <c r="J12" s="33"/>
      <c r="K12" s="33"/>
      <c r="L12" s="33"/>
    </row>
    <row r="13" spans="1:12" ht="15">
      <c r="A13" s="37"/>
      <c r="B13" s="33"/>
      <c r="C13" s="33"/>
      <c r="D13" s="9" t="s">
        <v>42</v>
      </c>
      <c r="E13" s="9"/>
      <c r="F13" s="1" t="s">
        <v>104</v>
      </c>
      <c r="G13" s="1" t="s">
        <v>105</v>
      </c>
      <c r="H13" s="1" t="s">
        <v>106</v>
      </c>
      <c r="I13" s="1" t="s">
        <v>107</v>
      </c>
      <c r="J13" s="1" t="s">
        <v>43</v>
      </c>
      <c r="K13" s="1" t="s">
        <v>108</v>
      </c>
      <c r="L13" s="1" t="s">
        <v>109</v>
      </c>
    </row>
    <row r="14" spans="1:12" ht="15">
      <c r="A14" s="10">
        <v>1</v>
      </c>
      <c r="B14" s="10">
        <v>2</v>
      </c>
      <c r="C14" s="10">
        <v>3</v>
      </c>
      <c r="D14" s="10">
        <v>4</v>
      </c>
      <c r="E14" s="10"/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</row>
    <row r="15" spans="1:14" ht="16.5" customHeight="1">
      <c r="A15" s="27">
        <v>1</v>
      </c>
      <c r="B15" s="24" t="s">
        <v>114</v>
      </c>
      <c r="C15" s="24" t="s">
        <v>44</v>
      </c>
      <c r="D15" s="11" t="s">
        <v>45</v>
      </c>
      <c r="E15" s="8"/>
      <c r="F15" s="2">
        <f aca="true" t="shared" si="0" ref="F15:L18">+F21+F402+F422+F447</f>
        <v>476977.80000000005</v>
      </c>
      <c r="G15" s="2">
        <f t="shared" si="0"/>
        <v>455172</v>
      </c>
      <c r="H15" s="2">
        <f>+H21+H402+H422+H447+0.1</f>
        <v>452907.19999999995</v>
      </c>
      <c r="I15" s="2">
        <f t="shared" si="0"/>
        <v>503219.5</v>
      </c>
      <c r="J15" s="2">
        <f t="shared" si="0"/>
        <v>488076.99999999994</v>
      </c>
      <c r="K15" s="2">
        <f t="shared" si="0"/>
        <v>486322.6</v>
      </c>
      <c r="L15" s="2">
        <f t="shared" si="0"/>
        <v>487742.8</v>
      </c>
      <c r="M15" s="3">
        <f>+G15+21.2-4507.1-8756-64543.1</f>
        <v>377387.00000000006</v>
      </c>
      <c r="N15" s="3">
        <f>+H15+234.5</f>
        <v>453141.69999999995</v>
      </c>
    </row>
    <row r="16" spans="1:13" ht="45">
      <c r="A16" s="28"/>
      <c r="B16" s="25"/>
      <c r="C16" s="25"/>
      <c r="D16" s="11" t="s">
        <v>46</v>
      </c>
      <c r="E16" s="8"/>
      <c r="F16" s="2">
        <f t="shared" si="0"/>
        <v>9208.2</v>
      </c>
      <c r="G16" s="2">
        <f t="shared" si="0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3"/>
    </row>
    <row r="17" spans="1:12" ht="45">
      <c r="A17" s="28"/>
      <c r="B17" s="25"/>
      <c r="C17" s="25"/>
      <c r="D17" s="11" t="s">
        <v>47</v>
      </c>
      <c r="E17" s="8"/>
      <c r="F17" s="2">
        <f>+F23+F404+F424+F449+0.1</f>
        <v>344558.7</v>
      </c>
      <c r="G17" s="2">
        <f t="shared" si="0"/>
        <v>339622.5</v>
      </c>
      <c r="H17" s="2">
        <f t="shared" si="0"/>
        <v>339281.5</v>
      </c>
      <c r="I17" s="2">
        <f t="shared" si="0"/>
        <v>333500.2</v>
      </c>
      <c r="J17" s="2">
        <f t="shared" si="0"/>
        <v>333500.2</v>
      </c>
      <c r="K17" s="2">
        <f t="shared" si="0"/>
        <v>333500.2</v>
      </c>
      <c r="L17" s="2">
        <f t="shared" si="0"/>
        <v>333500.2</v>
      </c>
    </row>
    <row r="18" spans="1:13" ht="30">
      <c r="A18" s="28"/>
      <c r="B18" s="25"/>
      <c r="C18" s="25"/>
      <c r="D18" s="11" t="s">
        <v>48</v>
      </c>
      <c r="E18" s="8"/>
      <c r="F18" s="2">
        <f>+F24+F405+F425+F450-0.1</f>
        <v>123210.89999999997</v>
      </c>
      <c r="G18" s="2">
        <f t="shared" si="0"/>
        <v>115549.5</v>
      </c>
      <c r="H18" s="2">
        <f>+H24+H405+H425+H450</f>
        <v>113625.59999999998</v>
      </c>
      <c r="I18" s="2">
        <f t="shared" si="0"/>
        <v>169719.3</v>
      </c>
      <c r="J18" s="2">
        <f t="shared" si="0"/>
        <v>154576.8</v>
      </c>
      <c r="K18" s="2">
        <f t="shared" si="0"/>
        <v>152822.40000000002</v>
      </c>
      <c r="L18" s="2">
        <f t="shared" si="0"/>
        <v>154242.6</v>
      </c>
      <c r="M18" s="3"/>
    </row>
    <row r="19" spans="1:13" ht="30">
      <c r="A19" s="28"/>
      <c r="B19" s="25"/>
      <c r="C19" s="25"/>
      <c r="D19" s="11" t="s">
        <v>69</v>
      </c>
      <c r="E19" s="8"/>
      <c r="F19" s="2"/>
      <c r="G19" s="2"/>
      <c r="H19" s="2"/>
      <c r="I19" s="2"/>
      <c r="J19" s="2"/>
      <c r="K19" s="2"/>
      <c r="L19" s="2"/>
      <c r="M19" s="3"/>
    </row>
    <row r="20" spans="1:13" ht="15">
      <c r="A20" s="29"/>
      <c r="B20" s="26"/>
      <c r="C20" s="26"/>
      <c r="D20" s="11"/>
      <c r="E20" s="8"/>
      <c r="F20" s="2"/>
      <c r="G20" s="2"/>
      <c r="H20" s="2"/>
      <c r="I20" s="2"/>
      <c r="J20" s="2"/>
      <c r="K20" s="2"/>
      <c r="L20" s="2"/>
      <c r="M20" s="3"/>
    </row>
    <row r="21" spans="1:12" ht="28.5" customHeight="1">
      <c r="A21" s="34">
        <v>2</v>
      </c>
      <c r="B21" s="41" t="s">
        <v>115</v>
      </c>
      <c r="C21" s="24" t="s">
        <v>49</v>
      </c>
      <c r="D21" s="11" t="s">
        <v>45</v>
      </c>
      <c r="E21" s="8"/>
      <c r="F21" s="2">
        <f aca="true" t="shared" si="1" ref="F21:L24">+F36+F56+F86+F116+F142+F147+F162+F172+F177+F182+F202+F207++F247+F302+F327+F342++F357++F377+F387+F397</f>
        <v>445360.80000000005</v>
      </c>
      <c r="G21" s="2">
        <f t="shared" si="1"/>
        <v>424145.5</v>
      </c>
      <c r="H21" s="2">
        <f>+H36+H56+H86+H116+H142+H147+H162+H172+H177+H182+H202+H207++H247+H302+H327+H342++H357++H377+H387+H397</f>
        <v>421632.6</v>
      </c>
      <c r="I21" s="2">
        <f t="shared" si="1"/>
        <v>471340</v>
      </c>
      <c r="J21" s="2">
        <f t="shared" si="1"/>
        <v>454660</v>
      </c>
      <c r="K21" s="2">
        <f t="shared" si="1"/>
        <v>452454.89999999997</v>
      </c>
      <c r="L21" s="2">
        <f t="shared" si="1"/>
        <v>453875.1</v>
      </c>
    </row>
    <row r="22" spans="1:12" ht="15">
      <c r="A22" s="35"/>
      <c r="B22" s="42"/>
      <c r="C22" s="25"/>
      <c r="D22" s="11" t="s">
        <v>50</v>
      </c>
      <c r="E22" s="8"/>
      <c r="F22" s="2">
        <f t="shared" si="1"/>
        <v>9208.2</v>
      </c>
      <c r="G22" s="2">
        <f t="shared" si="1"/>
        <v>0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</row>
    <row r="23" spans="1:12" ht="15">
      <c r="A23" s="35"/>
      <c r="B23" s="42"/>
      <c r="C23" s="25"/>
      <c r="D23" s="11" t="s">
        <v>51</v>
      </c>
      <c r="E23" s="8"/>
      <c r="F23" s="2">
        <f>+F38+F58+F88+F118+F144+F149+F164+F174+F179+F184+F204+F209++F249+F304+F329+F344++F359++F379+F389+F399-0.1</f>
        <v>343007.10000000003</v>
      </c>
      <c r="G23" s="2">
        <f t="shared" si="1"/>
        <v>338071</v>
      </c>
      <c r="H23" s="2">
        <f t="shared" si="1"/>
        <v>337730</v>
      </c>
      <c r="I23" s="2">
        <f t="shared" si="1"/>
        <v>333500.2</v>
      </c>
      <c r="J23" s="2">
        <f t="shared" si="1"/>
        <v>333500.2</v>
      </c>
      <c r="K23" s="2">
        <f t="shared" si="1"/>
        <v>333500.2</v>
      </c>
      <c r="L23" s="2">
        <f t="shared" si="1"/>
        <v>333500.2</v>
      </c>
    </row>
    <row r="24" spans="1:12" ht="15">
      <c r="A24" s="35"/>
      <c r="B24" s="42"/>
      <c r="C24" s="25"/>
      <c r="D24" s="11" t="s">
        <v>52</v>
      </c>
      <c r="E24" s="8"/>
      <c r="F24" s="2">
        <f t="shared" si="1"/>
        <v>93145.49999999997</v>
      </c>
      <c r="G24" s="2">
        <f t="shared" si="1"/>
        <v>86074.5</v>
      </c>
      <c r="H24" s="13">
        <f>+H39+H59+H89+H119+H145+H150+H165+H175+H180+H185+H205+H210++H250+H305+H330+H345++H360++H380+H390+H400</f>
        <v>83902.59999999998</v>
      </c>
      <c r="I24" s="2">
        <f t="shared" si="1"/>
        <v>137839.80000000002</v>
      </c>
      <c r="J24" s="2">
        <f t="shared" si="1"/>
        <v>121159.79999999999</v>
      </c>
      <c r="K24" s="2">
        <f t="shared" si="1"/>
        <v>118954.70000000001</v>
      </c>
      <c r="L24" s="2">
        <f t="shared" si="1"/>
        <v>120374.90000000001</v>
      </c>
    </row>
    <row r="25" spans="1:12" ht="15">
      <c r="A25" s="35"/>
      <c r="B25" s="42"/>
      <c r="C25" s="26"/>
      <c r="D25" s="11" t="s">
        <v>58</v>
      </c>
      <c r="E25" s="8"/>
      <c r="F25" s="2"/>
      <c r="G25" s="2"/>
      <c r="H25" s="13"/>
      <c r="I25" s="2"/>
      <c r="J25" s="2"/>
      <c r="K25" s="2"/>
      <c r="L25" s="2"/>
    </row>
    <row r="26" spans="1:12" ht="14.25" customHeight="1">
      <c r="A26" s="35"/>
      <c r="B26" s="42"/>
      <c r="C26" s="24" t="s">
        <v>74</v>
      </c>
      <c r="D26" s="11" t="s">
        <v>45</v>
      </c>
      <c r="E26" s="8"/>
      <c r="F26" s="2">
        <f aca="true" t="shared" si="2" ref="F26:G29">+F182+F337</f>
        <v>3675.3999999999996</v>
      </c>
      <c r="G26" s="2">
        <f t="shared" si="2"/>
        <v>0</v>
      </c>
      <c r="H26" s="2">
        <f>+H182</f>
        <v>0</v>
      </c>
      <c r="I26" s="2">
        <f>+I182</f>
        <v>0</v>
      </c>
      <c r="J26" s="2">
        <f>+J182</f>
        <v>0</v>
      </c>
      <c r="K26" s="2">
        <f>+K182</f>
        <v>0</v>
      </c>
      <c r="L26" s="2">
        <f>+L182</f>
        <v>0</v>
      </c>
    </row>
    <row r="27" spans="1:12" ht="15">
      <c r="A27" s="35"/>
      <c r="B27" s="42"/>
      <c r="C27" s="25"/>
      <c r="D27" s="11" t="s">
        <v>50</v>
      </c>
      <c r="E27" s="8"/>
      <c r="F27" s="2">
        <f t="shared" si="2"/>
        <v>0</v>
      </c>
      <c r="G27" s="2">
        <f t="shared" si="2"/>
        <v>0</v>
      </c>
      <c r="H27" s="2"/>
      <c r="I27" s="2"/>
      <c r="J27" s="2"/>
      <c r="K27" s="2"/>
      <c r="L27" s="2"/>
    </row>
    <row r="28" spans="1:12" ht="15">
      <c r="A28" s="35"/>
      <c r="B28" s="42"/>
      <c r="C28" s="25"/>
      <c r="D28" s="11" t="s">
        <v>51</v>
      </c>
      <c r="E28" s="8"/>
      <c r="F28" s="2">
        <f t="shared" si="2"/>
        <v>0</v>
      </c>
      <c r="G28" s="2">
        <f t="shared" si="2"/>
        <v>0</v>
      </c>
      <c r="H28" s="2">
        <f aca="true" t="shared" si="3" ref="H28:L29">+H184</f>
        <v>0</v>
      </c>
      <c r="I28" s="2">
        <f t="shared" si="3"/>
        <v>0</v>
      </c>
      <c r="J28" s="2">
        <f t="shared" si="3"/>
        <v>0</v>
      </c>
      <c r="K28" s="2">
        <f t="shared" si="3"/>
        <v>0</v>
      </c>
      <c r="L28" s="2">
        <f t="shared" si="3"/>
        <v>0</v>
      </c>
    </row>
    <row r="29" spans="1:12" ht="15">
      <c r="A29" s="35"/>
      <c r="B29" s="42"/>
      <c r="C29" s="25"/>
      <c r="D29" s="11" t="s">
        <v>52</v>
      </c>
      <c r="E29" s="8"/>
      <c r="F29" s="2">
        <f t="shared" si="2"/>
        <v>3675.3999999999996</v>
      </c>
      <c r="G29" s="2">
        <f t="shared" si="2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">
        <f t="shared" si="3"/>
        <v>0</v>
      </c>
      <c r="L29" s="2">
        <f t="shared" si="3"/>
        <v>0</v>
      </c>
    </row>
    <row r="30" spans="1:12" ht="15">
      <c r="A30" s="35"/>
      <c r="B30" s="42"/>
      <c r="C30" s="26"/>
      <c r="D30" s="11" t="s">
        <v>58</v>
      </c>
      <c r="E30" s="8"/>
      <c r="F30" s="2"/>
      <c r="G30" s="2"/>
      <c r="H30" s="2"/>
      <c r="I30" s="2"/>
      <c r="J30" s="2"/>
      <c r="K30" s="2"/>
      <c r="L30" s="2"/>
    </row>
    <row r="31" spans="1:12" ht="14.25" customHeight="1">
      <c r="A31" s="35"/>
      <c r="B31" s="42"/>
      <c r="C31" s="24" t="s">
        <v>75</v>
      </c>
      <c r="D31" s="11" t="s">
        <v>45</v>
      </c>
      <c r="E31" s="8"/>
      <c r="F31" s="2">
        <f aca="true" t="shared" si="4" ref="F31:L34">+F21-F26</f>
        <v>441685.4</v>
      </c>
      <c r="G31" s="2">
        <f t="shared" si="4"/>
        <v>424145.5</v>
      </c>
      <c r="H31" s="2">
        <f t="shared" si="4"/>
        <v>421632.6</v>
      </c>
      <c r="I31" s="2">
        <f t="shared" si="4"/>
        <v>471340</v>
      </c>
      <c r="J31" s="2">
        <f t="shared" si="4"/>
        <v>454660</v>
      </c>
      <c r="K31" s="2">
        <f t="shared" si="4"/>
        <v>452454.89999999997</v>
      </c>
      <c r="L31" s="2">
        <f t="shared" si="4"/>
        <v>453875.1</v>
      </c>
    </row>
    <row r="32" spans="1:12" ht="15">
      <c r="A32" s="35"/>
      <c r="B32" s="42"/>
      <c r="C32" s="25"/>
      <c r="D32" s="11" t="s">
        <v>50</v>
      </c>
      <c r="E32" s="8"/>
      <c r="F32" s="2">
        <f t="shared" si="4"/>
        <v>9208.2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</row>
    <row r="33" spans="1:12" ht="15">
      <c r="A33" s="35"/>
      <c r="B33" s="42"/>
      <c r="C33" s="25"/>
      <c r="D33" s="11" t="s">
        <v>51</v>
      </c>
      <c r="E33" s="8"/>
      <c r="F33" s="2">
        <f t="shared" si="4"/>
        <v>343007.10000000003</v>
      </c>
      <c r="G33" s="2">
        <f t="shared" si="4"/>
        <v>338071</v>
      </c>
      <c r="H33" s="2">
        <f t="shared" si="4"/>
        <v>337730</v>
      </c>
      <c r="I33" s="2">
        <f t="shared" si="4"/>
        <v>333500.2</v>
      </c>
      <c r="J33" s="2">
        <f t="shared" si="4"/>
        <v>333500.2</v>
      </c>
      <c r="K33" s="2">
        <f t="shared" si="4"/>
        <v>333500.2</v>
      </c>
      <c r="L33" s="2">
        <f t="shared" si="4"/>
        <v>333500.2</v>
      </c>
    </row>
    <row r="34" spans="1:12" ht="15">
      <c r="A34" s="35"/>
      <c r="B34" s="42"/>
      <c r="C34" s="25"/>
      <c r="D34" s="11" t="s">
        <v>52</v>
      </c>
      <c r="E34" s="8"/>
      <c r="F34" s="2">
        <f t="shared" si="4"/>
        <v>89470.09999999998</v>
      </c>
      <c r="G34" s="2">
        <f t="shared" si="4"/>
        <v>86074.5</v>
      </c>
      <c r="H34" s="2">
        <f t="shared" si="4"/>
        <v>83902.59999999998</v>
      </c>
      <c r="I34" s="2">
        <f t="shared" si="4"/>
        <v>137839.80000000002</v>
      </c>
      <c r="J34" s="2">
        <f t="shared" si="4"/>
        <v>121159.79999999999</v>
      </c>
      <c r="K34" s="2">
        <f t="shared" si="4"/>
        <v>118954.70000000001</v>
      </c>
      <c r="L34" s="2">
        <f t="shared" si="4"/>
        <v>120374.90000000001</v>
      </c>
    </row>
    <row r="35" spans="1:12" ht="15">
      <c r="A35" s="36"/>
      <c r="B35" s="43"/>
      <c r="C35" s="26"/>
      <c r="D35" s="11" t="s">
        <v>58</v>
      </c>
      <c r="E35" s="8"/>
      <c r="F35" s="2"/>
      <c r="G35" s="2"/>
      <c r="H35" s="2"/>
      <c r="I35" s="2"/>
      <c r="J35" s="2"/>
      <c r="K35" s="2"/>
      <c r="L35" s="2"/>
    </row>
    <row r="36" spans="1:12" ht="24.75" customHeight="1">
      <c r="A36" s="27">
        <v>3</v>
      </c>
      <c r="B36" s="21" t="s">
        <v>53</v>
      </c>
      <c r="C36" s="24" t="s">
        <v>49</v>
      </c>
      <c r="D36" s="11" t="s">
        <v>45</v>
      </c>
      <c r="E36" s="8"/>
      <c r="F36" s="19">
        <f aca="true" t="shared" si="5" ref="F36:L36">+F38+F39</f>
        <v>15855</v>
      </c>
      <c r="G36" s="4">
        <f t="shared" si="5"/>
        <v>14765.7</v>
      </c>
      <c r="H36" s="4">
        <f t="shared" si="5"/>
        <v>15496</v>
      </c>
      <c r="I36" s="4">
        <f t="shared" si="5"/>
        <v>27308.1</v>
      </c>
      <c r="J36" s="4">
        <f t="shared" si="5"/>
        <v>19524.1</v>
      </c>
      <c r="K36" s="4">
        <f t="shared" si="5"/>
        <v>20331.7</v>
      </c>
      <c r="L36" s="4">
        <f t="shared" si="5"/>
        <v>20617.8</v>
      </c>
    </row>
    <row r="37" spans="1:12" ht="15">
      <c r="A37" s="28"/>
      <c r="B37" s="22"/>
      <c r="C37" s="25"/>
      <c r="D37" s="11" t="s">
        <v>50</v>
      </c>
      <c r="E37" s="8"/>
      <c r="F37" s="2"/>
      <c r="G37" s="2"/>
      <c r="H37" s="2"/>
      <c r="I37" s="2"/>
      <c r="J37" s="2"/>
      <c r="K37" s="2"/>
      <c r="L37" s="2"/>
    </row>
    <row r="38" spans="1:12" ht="15">
      <c r="A38" s="28"/>
      <c r="B38" s="22"/>
      <c r="C38" s="25"/>
      <c r="D38" s="11" t="s">
        <v>51</v>
      </c>
      <c r="E38" s="8"/>
      <c r="F38" s="2">
        <f aca="true" t="shared" si="6" ref="F38:L38">+F48</f>
        <v>0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</row>
    <row r="39" spans="1:12" ht="36.75" customHeight="1">
      <c r="A39" s="28"/>
      <c r="B39" s="22"/>
      <c r="C39" s="25"/>
      <c r="D39" s="11" t="s">
        <v>52</v>
      </c>
      <c r="E39" s="8"/>
      <c r="F39" s="4">
        <f>+F44</f>
        <v>15855</v>
      </c>
      <c r="G39" s="4">
        <f>+G44+G54</f>
        <v>14765.7</v>
      </c>
      <c r="H39" s="4">
        <f>+H44+H54</f>
        <v>15496</v>
      </c>
      <c r="I39" s="2">
        <f>+I44+I46+I54</f>
        <v>27308.1</v>
      </c>
      <c r="J39" s="2">
        <f>+J44+J46+J54</f>
        <v>19524.1</v>
      </c>
      <c r="K39" s="2">
        <f>+K44+K46+K54</f>
        <v>20331.7</v>
      </c>
      <c r="L39" s="2">
        <f>+L44+L46+L54</f>
        <v>20617.8</v>
      </c>
    </row>
    <row r="40" spans="1:12" ht="36.75" customHeight="1">
      <c r="A40" s="29"/>
      <c r="B40" s="23"/>
      <c r="C40" s="26"/>
      <c r="D40" s="11" t="s">
        <v>58</v>
      </c>
      <c r="E40" s="8"/>
      <c r="F40" s="4"/>
      <c r="G40" s="4"/>
      <c r="H40" s="4"/>
      <c r="I40" s="2"/>
      <c r="J40" s="2"/>
      <c r="K40" s="2"/>
      <c r="L40" s="2"/>
    </row>
    <row r="41" spans="1:13" ht="30.75" customHeight="1">
      <c r="A41" s="27">
        <v>5</v>
      </c>
      <c r="B41" s="21" t="s">
        <v>80</v>
      </c>
      <c r="C41" s="24" t="s">
        <v>49</v>
      </c>
      <c r="D41" s="11" t="s">
        <v>45</v>
      </c>
      <c r="E41" s="8"/>
      <c r="F41" s="12">
        <f aca="true" t="shared" si="7" ref="F41:L41">+F42+F43+F44</f>
        <v>15855</v>
      </c>
      <c r="G41" s="4">
        <f t="shared" si="7"/>
        <v>14765.7</v>
      </c>
      <c r="H41" s="4">
        <f t="shared" si="7"/>
        <v>15496</v>
      </c>
      <c r="I41" s="4">
        <f t="shared" si="7"/>
        <v>27308.1</v>
      </c>
      <c r="J41" s="4">
        <f t="shared" si="7"/>
        <v>19524.1</v>
      </c>
      <c r="K41" s="4">
        <f t="shared" si="7"/>
        <v>20331.7</v>
      </c>
      <c r="L41" s="4">
        <f t="shared" si="7"/>
        <v>20617.8</v>
      </c>
      <c r="M41" s="3"/>
    </row>
    <row r="42" spans="1:12" ht="19.5" customHeight="1">
      <c r="A42" s="28"/>
      <c r="B42" s="22"/>
      <c r="C42" s="25"/>
      <c r="D42" s="11" t="s">
        <v>50</v>
      </c>
      <c r="E42" s="8"/>
      <c r="F42" s="2"/>
      <c r="G42" s="2"/>
      <c r="H42" s="2"/>
      <c r="I42" s="2"/>
      <c r="J42" s="2"/>
      <c r="K42" s="2"/>
      <c r="L42" s="2"/>
    </row>
    <row r="43" spans="1:12" ht="15.75" customHeight="1">
      <c r="A43" s="28"/>
      <c r="B43" s="22"/>
      <c r="C43" s="25"/>
      <c r="D43" s="11" t="s">
        <v>51</v>
      </c>
      <c r="E43" s="8"/>
      <c r="F43" s="2"/>
      <c r="G43" s="2"/>
      <c r="H43" s="2"/>
      <c r="I43" s="2"/>
      <c r="J43" s="2"/>
      <c r="K43" s="2"/>
      <c r="L43" s="2"/>
    </row>
    <row r="44" spans="1:12" ht="29.25" customHeight="1">
      <c r="A44" s="28"/>
      <c r="B44" s="22"/>
      <c r="C44" s="25"/>
      <c r="D44" s="11" t="s">
        <v>52</v>
      </c>
      <c r="E44" s="8"/>
      <c r="F44" s="12">
        <v>15855</v>
      </c>
      <c r="G44" s="12">
        <v>14765.7</v>
      </c>
      <c r="H44" s="13">
        <v>15496</v>
      </c>
      <c r="I44" s="2">
        <f>19777+7531.1</f>
        <v>27308.1</v>
      </c>
      <c r="J44" s="2">
        <f>11496+8028.1</f>
        <v>19524.1</v>
      </c>
      <c r="K44" s="2">
        <f>11773.6+8558.1</f>
        <v>20331.7</v>
      </c>
      <c r="L44" s="2">
        <v>20617.8</v>
      </c>
    </row>
    <row r="45" spans="1:12" ht="29.25" customHeight="1">
      <c r="A45" s="29"/>
      <c r="B45" s="23"/>
      <c r="C45" s="26"/>
      <c r="D45" s="11" t="s">
        <v>58</v>
      </c>
      <c r="E45" s="8"/>
      <c r="F45" s="12"/>
      <c r="G45" s="12"/>
      <c r="H45" s="13"/>
      <c r="I45" s="2"/>
      <c r="J45" s="2"/>
      <c r="K45" s="2"/>
      <c r="L45" s="2"/>
    </row>
    <row r="46" spans="1:12" ht="15" customHeight="1">
      <c r="A46" s="27">
        <v>6</v>
      </c>
      <c r="B46" s="41" t="s">
        <v>81</v>
      </c>
      <c r="C46" s="24" t="s">
        <v>49</v>
      </c>
      <c r="D46" s="11" t="s">
        <v>45</v>
      </c>
      <c r="E46" s="8"/>
      <c r="F46" s="2"/>
      <c r="G46" s="2"/>
      <c r="H46" s="2"/>
      <c r="I46" s="2"/>
      <c r="J46" s="2"/>
      <c r="K46" s="2"/>
      <c r="L46" s="2"/>
    </row>
    <row r="47" spans="1:12" ht="23.25" customHeight="1">
      <c r="A47" s="28"/>
      <c r="B47" s="42"/>
      <c r="C47" s="25"/>
      <c r="D47" s="11" t="s">
        <v>50</v>
      </c>
      <c r="E47" s="8"/>
      <c r="F47" s="2"/>
      <c r="G47" s="2"/>
      <c r="H47" s="2"/>
      <c r="I47" s="2"/>
      <c r="J47" s="2"/>
      <c r="K47" s="2"/>
      <c r="L47" s="2"/>
    </row>
    <row r="48" spans="1:12" ht="15.75" customHeight="1">
      <c r="A48" s="28"/>
      <c r="B48" s="42"/>
      <c r="C48" s="25"/>
      <c r="D48" s="11" t="s">
        <v>51</v>
      </c>
      <c r="E48" s="8"/>
      <c r="F48" s="2"/>
      <c r="G48" s="2"/>
      <c r="H48" s="2"/>
      <c r="I48" s="2"/>
      <c r="J48" s="2"/>
      <c r="K48" s="2"/>
      <c r="L48" s="2"/>
    </row>
    <row r="49" spans="1:12" ht="30.75" customHeight="1">
      <c r="A49" s="28"/>
      <c r="B49" s="42"/>
      <c r="C49" s="25"/>
      <c r="D49" s="11" t="s">
        <v>52</v>
      </c>
      <c r="E49" s="8"/>
      <c r="F49" s="2"/>
      <c r="G49" s="2"/>
      <c r="H49" s="2"/>
      <c r="I49" s="2"/>
      <c r="J49" s="2"/>
      <c r="K49" s="2"/>
      <c r="L49" s="2"/>
    </row>
    <row r="50" spans="1:12" ht="30.75" customHeight="1">
      <c r="A50" s="29"/>
      <c r="B50" s="43"/>
      <c r="C50" s="26"/>
      <c r="D50" s="11" t="s">
        <v>58</v>
      </c>
      <c r="E50" s="8"/>
      <c r="F50" s="2"/>
      <c r="G50" s="2"/>
      <c r="H50" s="2"/>
      <c r="I50" s="2"/>
      <c r="J50" s="2"/>
      <c r="K50" s="2"/>
      <c r="L50" s="2"/>
    </row>
    <row r="51" spans="1:12" ht="17.25" customHeight="1">
      <c r="A51" s="27">
        <v>7</v>
      </c>
      <c r="B51" s="30" t="s">
        <v>76</v>
      </c>
      <c r="C51" s="24" t="s">
        <v>49</v>
      </c>
      <c r="D51" s="11" t="s">
        <v>45</v>
      </c>
      <c r="E51" s="8"/>
      <c r="F51" s="2"/>
      <c r="G51" s="2"/>
      <c r="H51" s="2">
        <f>+H54</f>
        <v>0</v>
      </c>
      <c r="I51" s="2"/>
      <c r="J51" s="2"/>
      <c r="K51" s="2"/>
      <c r="L51" s="2"/>
    </row>
    <row r="52" spans="1:12" ht="17.25" customHeight="1">
      <c r="A52" s="28"/>
      <c r="B52" s="31"/>
      <c r="C52" s="25"/>
      <c r="D52" s="11" t="s">
        <v>50</v>
      </c>
      <c r="E52" s="8"/>
      <c r="F52" s="2"/>
      <c r="G52" s="2"/>
      <c r="H52" s="2"/>
      <c r="I52" s="2"/>
      <c r="J52" s="2"/>
      <c r="K52" s="2"/>
      <c r="L52" s="2"/>
    </row>
    <row r="53" spans="1:12" ht="17.25" customHeight="1">
      <c r="A53" s="28"/>
      <c r="B53" s="31"/>
      <c r="C53" s="25"/>
      <c r="D53" s="11" t="s">
        <v>51</v>
      </c>
      <c r="E53" s="8"/>
      <c r="F53" s="2"/>
      <c r="G53" s="2"/>
      <c r="H53" s="2"/>
      <c r="I53" s="2"/>
      <c r="J53" s="2"/>
      <c r="K53" s="2"/>
      <c r="L53" s="2"/>
    </row>
    <row r="54" spans="1:12" ht="16.5" customHeight="1">
      <c r="A54" s="28"/>
      <c r="B54" s="31"/>
      <c r="C54" s="25"/>
      <c r="D54" s="11" t="s">
        <v>52</v>
      </c>
      <c r="E54" s="8"/>
      <c r="F54" s="2"/>
      <c r="G54" s="2"/>
      <c r="H54" s="2"/>
      <c r="I54" s="2"/>
      <c r="J54" s="2"/>
      <c r="K54" s="2"/>
      <c r="L54" s="2"/>
    </row>
    <row r="55" spans="1:12" ht="30.75" customHeight="1">
      <c r="A55" s="29"/>
      <c r="B55" s="32"/>
      <c r="C55" s="26"/>
      <c r="D55" s="11" t="s">
        <v>58</v>
      </c>
      <c r="E55" s="8"/>
      <c r="F55" s="2"/>
      <c r="G55" s="2"/>
      <c r="H55" s="2"/>
      <c r="I55" s="2"/>
      <c r="J55" s="2"/>
      <c r="K55" s="2"/>
      <c r="L55" s="2"/>
    </row>
    <row r="56" spans="1:12" ht="14.25" customHeight="1">
      <c r="A56" s="27">
        <v>8</v>
      </c>
      <c r="B56" s="21" t="s">
        <v>54</v>
      </c>
      <c r="C56" s="24" t="s">
        <v>49</v>
      </c>
      <c r="D56" s="11" t="s">
        <v>45</v>
      </c>
      <c r="E56" s="8"/>
      <c r="F56" s="20">
        <f aca="true" t="shared" si="8" ref="F56:L56">+F58+F59</f>
        <v>43727.6</v>
      </c>
      <c r="G56" s="2">
        <f t="shared" si="8"/>
        <v>43611.3</v>
      </c>
      <c r="H56" s="2">
        <f t="shared" si="8"/>
        <v>39840.1</v>
      </c>
      <c r="I56" s="2">
        <f t="shared" si="8"/>
        <v>76971.7</v>
      </c>
      <c r="J56" s="2">
        <f t="shared" si="8"/>
        <v>66457.2</v>
      </c>
      <c r="K56" s="2">
        <f t="shared" si="8"/>
        <v>66811.5</v>
      </c>
      <c r="L56" s="2">
        <f t="shared" si="8"/>
        <v>67948.7</v>
      </c>
    </row>
    <row r="57" spans="1:12" ht="15">
      <c r="A57" s="28"/>
      <c r="B57" s="22"/>
      <c r="C57" s="25"/>
      <c r="D57" s="11" t="s">
        <v>50</v>
      </c>
      <c r="E57" s="8"/>
      <c r="F57" s="2"/>
      <c r="G57" s="2"/>
      <c r="H57" s="2"/>
      <c r="I57" s="2"/>
      <c r="J57" s="2"/>
      <c r="K57" s="2"/>
      <c r="L57" s="2"/>
    </row>
    <row r="58" spans="1:12" ht="15">
      <c r="A58" s="28"/>
      <c r="B58" s="22"/>
      <c r="C58" s="25"/>
      <c r="D58" s="11" t="s">
        <v>51</v>
      </c>
      <c r="E58" s="8"/>
      <c r="F58" s="2">
        <f>+F68+F78+F73</f>
        <v>1705.9</v>
      </c>
      <c r="G58" s="2">
        <f>+G68+G78+G73</f>
        <v>554.1</v>
      </c>
      <c r="H58" s="2">
        <f>+H68+H78+H73</f>
        <v>0</v>
      </c>
      <c r="I58" s="2"/>
      <c r="J58" s="2"/>
      <c r="K58" s="2"/>
      <c r="L58" s="2"/>
    </row>
    <row r="59" spans="1:12" ht="15">
      <c r="A59" s="28"/>
      <c r="B59" s="22"/>
      <c r="C59" s="25"/>
      <c r="D59" s="11" t="s">
        <v>52</v>
      </c>
      <c r="E59" s="8"/>
      <c r="F59" s="2">
        <f>+F64+F74</f>
        <v>42021.7</v>
      </c>
      <c r="G59" s="2">
        <f>+G64+G79+G74+G84</f>
        <v>43057.200000000004</v>
      </c>
      <c r="H59" s="2">
        <f>+H64+H79+H74+H84</f>
        <v>39840.1</v>
      </c>
      <c r="I59" s="2">
        <f>+I64+I79</f>
        <v>76971.7</v>
      </c>
      <c r="J59" s="2">
        <f>+J64+J79</f>
        <v>66457.2</v>
      </c>
      <c r="K59" s="2">
        <f>+K64+K79</f>
        <v>66811.5</v>
      </c>
      <c r="L59" s="2">
        <f>+L64+L79</f>
        <v>67948.7</v>
      </c>
    </row>
    <row r="60" spans="1:12" ht="15">
      <c r="A60" s="29"/>
      <c r="B60" s="23"/>
      <c r="C60" s="26"/>
      <c r="D60" s="11" t="s">
        <v>58</v>
      </c>
      <c r="E60" s="8"/>
      <c r="F60" s="2"/>
      <c r="G60" s="2"/>
      <c r="H60" s="2"/>
      <c r="I60" s="2"/>
      <c r="J60" s="2"/>
      <c r="K60" s="2"/>
      <c r="L60" s="2"/>
    </row>
    <row r="61" spans="1:12" ht="21.75" customHeight="1">
      <c r="A61" s="27">
        <v>9</v>
      </c>
      <c r="B61" s="21" t="s">
        <v>82</v>
      </c>
      <c r="C61" s="24" t="s">
        <v>49</v>
      </c>
      <c r="D61" s="11" t="s">
        <v>45</v>
      </c>
      <c r="E61" s="8"/>
      <c r="F61" s="13">
        <f aca="true" t="shared" si="9" ref="F61:L61">+F62+F63+F64</f>
        <v>41911.7</v>
      </c>
      <c r="G61" s="2">
        <f t="shared" si="9"/>
        <v>41674.3</v>
      </c>
      <c r="H61" s="2">
        <f t="shared" si="9"/>
        <v>38782.7</v>
      </c>
      <c r="I61" s="2">
        <f t="shared" si="9"/>
        <v>76851.7</v>
      </c>
      <c r="J61" s="2">
        <f t="shared" si="9"/>
        <v>66337.2</v>
      </c>
      <c r="K61" s="2">
        <f t="shared" si="9"/>
        <v>66811.5</v>
      </c>
      <c r="L61" s="2">
        <f t="shared" si="9"/>
        <v>67948.7</v>
      </c>
    </row>
    <row r="62" spans="1:12" ht="25.5" customHeight="1">
      <c r="A62" s="28"/>
      <c r="B62" s="22"/>
      <c r="C62" s="25"/>
      <c r="D62" s="11" t="s">
        <v>50</v>
      </c>
      <c r="E62" s="8"/>
      <c r="F62" s="2"/>
      <c r="G62" s="2"/>
      <c r="H62" s="2"/>
      <c r="I62" s="2"/>
      <c r="J62" s="2"/>
      <c r="K62" s="2"/>
      <c r="L62" s="2"/>
    </row>
    <row r="63" spans="1:12" ht="23.25" customHeight="1">
      <c r="A63" s="28"/>
      <c r="B63" s="22"/>
      <c r="C63" s="25"/>
      <c r="D63" s="11" t="s">
        <v>51</v>
      </c>
      <c r="E63" s="8"/>
      <c r="F63" s="2"/>
      <c r="G63" s="2"/>
      <c r="H63" s="2"/>
      <c r="I63" s="2"/>
      <c r="J63" s="2"/>
      <c r="K63" s="2"/>
      <c r="L63" s="2"/>
    </row>
    <row r="64" spans="1:12" ht="23.25" customHeight="1">
      <c r="A64" s="28"/>
      <c r="B64" s="22"/>
      <c r="C64" s="25"/>
      <c r="D64" s="11" t="s">
        <v>52</v>
      </c>
      <c r="E64" s="8"/>
      <c r="F64" s="13">
        <v>41911.7</v>
      </c>
      <c r="G64" s="13">
        <v>41674.3</v>
      </c>
      <c r="H64" s="13">
        <v>38782.7</v>
      </c>
      <c r="I64" s="2">
        <f>69260.9+7590.8</f>
        <v>76851.7</v>
      </c>
      <c r="J64" s="2">
        <f>58746.4+7590.8</f>
        <v>66337.2</v>
      </c>
      <c r="K64" s="2">
        <f>59220.7+7590.8</f>
        <v>66811.5</v>
      </c>
      <c r="L64" s="2">
        <v>67948.7</v>
      </c>
    </row>
    <row r="65" spans="1:12" ht="23.25" customHeight="1">
      <c r="A65" s="29"/>
      <c r="B65" s="23"/>
      <c r="C65" s="26"/>
      <c r="D65" s="11" t="s">
        <v>58</v>
      </c>
      <c r="E65" s="8"/>
      <c r="F65" s="13"/>
      <c r="G65" s="13"/>
      <c r="H65" s="13"/>
      <c r="I65" s="2"/>
      <c r="J65" s="2"/>
      <c r="K65" s="2"/>
      <c r="L65" s="2"/>
    </row>
    <row r="66" spans="1:12" ht="19.5" customHeight="1">
      <c r="A66" s="27">
        <v>10</v>
      </c>
      <c r="B66" s="21" t="s">
        <v>83</v>
      </c>
      <c r="C66" s="24" t="s">
        <v>49</v>
      </c>
      <c r="D66" s="11" t="s">
        <v>45</v>
      </c>
      <c r="E66" s="8"/>
      <c r="F66" s="2"/>
      <c r="G66" s="2"/>
      <c r="H66" s="2"/>
      <c r="I66" s="2"/>
      <c r="J66" s="2"/>
      <c r="K66" s="2"/>
      <c r="L66" s="2"/>
    </row>
    <row r="67" spans="1:12" ht="19.5" customHeight="1">
      <c r="A67" s="28"/>
      <c r="B67" s="22"/>
      <c r="C67" s="25"/>
      <c r="D67" s="11" t="s">
        <v>50</v>
      </c>
      <c r="E67" s="8"/>
      <c r="F67" s="2"/>
      <c r="G67" s="2"/>
      <c r="H67" s="2"/>
      <c r="I67" s="2"/>
      <c r="J67" s="2"/>
      <c r="K67" s="2"/>
      <c r="L67" s="2"/>
    </row>
    <row r="68" spans="1:12" ht="25.5" customHeight="1">
      <c r="A68" s="28"/>
      <c r="B68" s="22"/>
      <c r="C68" s="25"/>
      <c r="D68" s="11" t="s">
        <v>51</v>
      </c>
      <c r="E68" s="8"/>
      <c r="F68" s="2"/>
      <c r="G68" s="2"/>
      <c r="H68" s="2"/>
      <c r="I68" s="2"/>
      <c r="J68" s="2"/>
      <c r="K68" s="2"/>
      <c r="L68" s="2"/>
    </row>
    <row r="69" spans="1:12" ht="25.5" customHeight="1">
      <c r="A69" s="28"/>
      <c r="B69" s="22"/>
      <c r="C69" s="25"/>
      <c r="D69" s="11" t="s">
        <v>52</v>
      </c>
      <c r="E69" s="8"/>
      <c r="F69" s="2"/>
      <c r="G69" s="2"/>
      <c r="H69" s="2"/>
      <c r="I69" s="2"/>
      <c r="J69" s="2"/>
      <c r="K69" s="2"/>
      <c r="L69" s="2"/>
    </row>
    <row r="70" spans="1:12" ht="25.5" customHeight="1">
      <c r="A70" s="29"/>
      <c r="B70" s="23"/>
      <c r="C70" s="26"/>
      <c r="D70" s="11" t="s">
        <v>58</v>
      </c>
      <c r="E70" s="8"/>
      <c r="F70" s="2"/>
      <c r="G70" s="2"/>
      <c r="H70" s="2"/>
      <c r="I70" s="2"/>
      <c r="J70" s="2"/>
      <c r="K70" s="2"/>
      <c r="L70" s="2"/>
    </row>
    <row r="71" spans="1:12" ht="15" customHeight="1">
      <c r="A71" s="27">
        <v>11</v>
      </c>
      <c r="B71" s="21" t="s">
        <v>84</v>
      </c>
      <c r="C71" s="24" t="s">
        <v>49</v>
      </c>
      <c r="D71" s="11" t="s">
        <v>45</v>
      </c>
      <c r="E71" s="8"/>
      <c r="F71" s="13">
        <f>+F72+F73+F74</f>
        <v>1815.9</v>
      </c>
      <c r="G71" s="2">
        <f>+G72+G73+G74</f>
        <v>590.1</v>
      </c>
      <c r="H71" s="2">
        <f>+H72+H73+H74</f>
        <v>0</v>
      </c>
      <c r="I71" s="2"/>
      <c r="J71" s="2"/>
      <c r="K71" s="2"/>
      <c r="L71" s="2"/>
    </row>
    <row r="72" spans="1:12" ht="15.75" customHeight="1">
      <c r="A72" s="28"/>
      <c r="B72" s="22"/>
      <c r="C72" s="25"/>
      <c r="D72" s="11" t="s">
        <v>50</v>
      </c>
      <c r="E72" s="8"/>
      <c r="F72" s="2"/>
      <c r="G72" s="2"/>
      <c r="H72" s="2"/>
      <c r="I72" s="2"/>
      <c r="J72" s="2"/>
      <c r="K72" s="2"/>
      <c r="L72" s="2"/>
    </row>
    <row r="73" spans="1:12" ht="25.5" customHeight="1">
      <c r="A73" s="28"/>
      <c r="B73" s="22"/>
      <c r="C73" s="25"/>
      <c r="D73" s="11" t="s">
        <v>51</v>
      </c>
      <c r="E73" s="8"/>
      <c r="F73" s="13">
        <v>1705.9</v>
      </c>
      <c r="G73" s="13">
        <v>554.1</v>
      </c>
      <c r="H73" s="2"/>
      <c r="I73" s="2"/>
      <c r="J73" s="2"/>
      <c r="K73" s="2"/>
      <c r="L73" s="2"/>
    </row>
    <row r="74" spans="1:12" ht="42" customHeight="1">
      <c r="A74" s="28"/>
      <c r="B74" s="22"/>
      <c r="C74" s="25"/>
      <c r="D74" s="11" t="s">
        <v>52</v>
      </c>
      <c r="E74" s="8"/>
      <c r="F74" s="13">
        <v>110</v>
      </c>
      <c r="G74" s="13">
        <v>36</v>
      </c>
      <c r="H74" s="2"/>
      <c r="I74" s="2"/>
      <c r="J74" s="2"/>
      <c r="K74" s="2"/>
      <c r="L74" s="2"/>
    </row>
    <row r="75" spans="1:12" ht="42" customHeight="1">
      <c r="A75" s="29"/>
      <c r="B75" s="23"/>
      <c r="C75" s="26"/>
      <c r="D75" s="11" t="s">
        <v>58</v>
      </c>
      <c r="E75" s="8"/>
      <c r="F75" s="13"/>
      <c r="G75" s="13"/>
      <c r="H75" s="2"/>
      <c r="I75" s="2"/>
      <c r="J75" s="2"/>
      <c r="K75" s="2"/>
      <c r="L75" s="2"/>
    </row>
    <row r="76" spans="1:12" ht="14.25" customHeight="1">
      <c r="A76" s="27">
        <v>12</v>
      </c>
      <c r="B76" s="30" t="s">
        <v>85</v>
      </c>
      <c r="C76" s="24" t="s">
        <v>49</v>
      </c>
      <c r="D76" s="11" t="s">
        <v>45</v>
      </c>
      <c r="E76" s="8"/>
      <c r="F76" s="2">
        <f aca="true" t="shared" si="10" ref="F76:L76">+F77+F78+F79</f>
        <v>0</v>
      </c>
      <c r="G76" s="2">
        <f t="shared" si="10"/>
        <v>360</v>
      </c>
      <c r="H76" s="2">
        <f t="shared" si="10"/>
        <v>120</v>
      </c>
      <c r="I76" s="2">
        <f t="shared" si="10"/>
        <v>120</v>
      </c>
      <c r="J76" s="2">
        <f t="shared" si="10"/>
        <v>120</v>
      </c>
      <c r="K76" s="2">
        <f t="shared" si="10"/>
        <v>0</v>
      </c>
      <c r="L76" s="2">
        <f t="shared" si="10"/>
        <v>0</v>
      </c>
    </row>
    <row r="77" spans="1:12" ht="18.75" customHeight="1">
      <c r="A77" s="28"/>
      <c r="B77" s="31"/>
      <c r="C77" s="25"/>
      <c r="D77" s="11" t="s">
        <v>50</v>
      </c>
      <c r="E77" s="8"/>
      <c r="F77" s="2"/>
      <c r="G77" s="2"/>
      <c r="H77" s="2"/>
      <c r="I77" s="2"/>
      <c r="J77" s="2"/>
      <c r="K77" s="2"/>
      <c r="L77" s="2"/>
    </row>
    <row r="78" spans="1:12" ht="34.5" customHeight="1">
      <c r="A78" s="28"/>
      <c r="B78" s="31"/>
      <c r="C78" s="25"/>
      <c r="D78" s="11" t="s">
        <v>51</v>
      </c>
      <c r="E78" s="8"/>
      <c r="F78" s="2"/>
      <c r="G78" s="2"/>
      <c r="H78" s="2"/>
      <c r="I78" s="2"/>
      <c r="J78" s="2"/>
      <c r="K78" s="2"/>
      <c r="L78" s="2"/>
    </row>
    <row r="79" spans="1:12" ht="42.75" customHeight="1">
      <c r="A79" s="28"/>
      <c r="B79" s="31"/>
      <c r="C79" s="25"/>
      <c r="D79" s="11" t="s">
        <v>52</v>
      </c>
      <c r="E79" s="8"/>
      <c r="F79" s="2"/>
      <c r="G79" s="13">
        <v>360</v>
      </c>
      <c r="H79" s="13">
        <v>120</v>
      </c>
      <c r="I79" s="2">
        <v>120</v>
      </c>
      <c r="J79" s="2">
        <v>120</v>
      </c>
      <c r="K79" s="2"/>
      <c r="L79" s="2"/>
    </row>
    <row r="80" spans="1:12" ht="42.75" customHeight="1">
      <c r="A80" s="28"/>
      <c r="B80" s="32"/>
      <c r="C80" s="26"/>
      <c r="D80" s="11" t="s">
        <v>58</v>
      </c>
      <c r="E80" s="8"/>
      <c r="F80" s="2"/>
      <c r="G80" s="13"/>
      <c r="H80" s="13"/>
      <c r="I80" s="2"/>
      <c r="J80" s="2"/>
      <c r="K80" s="2"/>
      <c r="L80" s="2"/>
    </row>
    <row r="81" spans="1:12" ht="27" customHeight="1">
      <c r="A81" s="28">
        <v>13</v>
      </c>
      <c r="B81" s="21" t="s">
        <v>128</v>
      </c>
      <c r="C81" s="24" t="s">
        <v>49</v>
      </c>
      <c r="D81" s="11" t="s">
        <v>45</v>
      </c>
      <c r="E81" s="8"/>
      <c r="F81" s="2"/>
      <c r="G81" s="13">
        <f>+G82+G83+G84</f>
        <v>986.9</v>
      </c>
      <c r="H81" s="13">
        <f>+H82+H83+H84</f>
        <v>937.4</v>
      </c>
      <c r="I81" s="2"/>
      <c r="J81" s="2"/>
      <c r="K81" s="2"/>
      <c r="L81" s="2"/>
    </row>
    <row r="82" spans="1:12" ht="27" customHeight="1">
      <c r="A82" s="28"/>
      <c r="B82" s="22"/>
      <c r="C82" s="25"/>
      <c r="D82" s="11" t="s">
        <v>50</v>
      </c>
      <c r="E82" s="8"/>
      <c r="F82" s="2"/>
      <c r="G82" s="13"/>
      <c r="H82" s="13"/>
      <c r="I82" s="2"/>
      <c r="J82" s="2"/>
      <c r="K82" s="2"/>
      <c r="L82" s="2"/>
    </row>
    <row r="83" spans="1:12" ht="27" customHeight="1">
      <c r="A83" s="28"/>
      <c r="B83" s="22"/>
      <c r="C83" s="25"/>
      <c r="D83" s="11" t="s">
        <v>51</v>
      </c>
      <c r="E83" s="8"/>
      <c r="F83" s="2"/>
      <c r="G83" s="13"/>
      <c r="H83" s="13"/>
      <c r="I83" s="2"/>
      <c r="J83" s="2"/>
      <c r="K83" s="2"/>
      <c r="L83" s="2"/>
    </row>
    <row r="84" spans="1:12" ht="30.75" customHeight="1">
      <c r="A84" s="28"/>
      <c r="B84" s="22"/>
      <c r="C84" s="25"/>
      <c r="D84" s="11" t="s">
        <v>52</v>
      </c>
      <c r="E84" s="8"/>
      <c r="F84" s="2"/>
      <c r="G84" s="13">
        <v>986.9</v>
      </c>
      <c r="H84" s="13">
        <v>937.4</v>
      </c>
      <c r="I84" s="2"/>
      <c r="J84" s="2"/>
      <c r="K84" s="2"/>
      <c r="L84" s="2"/>
    </row>
    <row r="85" spans="1:12" ht="30.75" customHeight="1">
      <c r="A85" s="29"/>
      <c r="B85" s="23"/>
      <c r="C85" s="26"/>
      <c r="D85" s="11" t="s">
        <v>58</v>
      </c>
      <c r="E85" s="8"/>
      <c r="F85" s="2"/>
      <c r="G85" s="13"/>
      <c r="H85" s="13"/>
      <c r="I85" s="2"/>
      <c r="J85" s="2"/>
      <c r="K85" s="2"/>
      <c r="L85" s="2"/>
    </row>
    <row r="86" spans="1:12" ht="14.25" customHeight="1">
      <c r="A86" s="27">
        <v>14</v>
      </c>
      <c r="B86" s="21" t="s">
        <v>55</v>
      </c>
      <c r="C86" s="24" t="s">
        <v>49</v>
      </c>
      <c r="D86" s="11" t="s">
        <v>45</v>
      </c>
      <c r="E86" s="8"/>
      <c r="F86" s="20">
        <f aca="true" t="shared" si="11" ref="F86:L86">+F87+F88+F89</f>
        <v>28012.7</v>
      </c>
      <c r="G86" s="2">
        <f t="shared" si="11"/>
        <v>26252.700000000004</v>
      </c>
      <c r="H86" s="2">
        <f t="shared" si="11"/>
        <v>26976.199999999997</v>
      </c>
      <c r="I86" s="2">
        <f t="shared" si="11"/>
        <v>28498.6</v>
      </c>
      <c r="J86" s="2">
        <f t="shared" si="11"/>
        <v>29692.8</v>
      </c>
      <c r="K86" s="2">
        <f t="shared" si="11"/>
        <v>30914.8</v>
      </c>
      <c r="L86" s="2">
        <f t="shared" si="11"/>
        <v>30914.8</v>
      </c>
    </row>
    <row r="87" spans="1:12" ht="15">
      <c r="A87" s="28"/>
      <c r="B87" s="22"/>
      <c r="C87" s="25"/>
      <c r="D87" s="11" t="s">
        <v>50</v>
      </c>
      <c r="E87" s="8"/>
      <c r="F87" s="2"/>
      <c r="G87" s="2"/>
      <c r="H87" s="2"/>
      <c r="I87" s="2"/>
      <c r="J87" s="2"/>
      <c r="K87" s="2"/>
      <c r="L87" s="2"/>
    </row>
    <row r="88" spans="1:12" ht="15">
      <c r="A88" s="28"/>
      <c r="B88" s="22"/>
      <c r="C88" s="25"/>
      <c r="D88" s="11" t="s">
        <v>51</v>
      </c>
      <c r="E88" s="8"/>
      <c r="F88" s="2">
        <f aca="true" t="shared" si="12" ref="F88:L88">+F93+F103</f>
        <v>0</v>
      </c>
      <c r="G88" s="2">
        <f t="shared" si="12"/>
        <v>0</v>
      </c>
      <c r="H88" s="2">
        <f t="shared" si="12"/>
        <v>0</v>
      </c>
      <c r="I88" s="2">
        <f t="shared" si="12"/>
        <v>0</v>
      </c>
      <c r="J88" s="2">
        <f t="shared" si="12"/>
        <v>0</v>
      </c>
      <c r="K88" s="2">
        <f t="shared" si="12"/>
        <v>0</v>
      </c>
      <c r="L88" s="2">
        <f t="shared" si="12"/>
        <v>0</v>
      </c>
    </row>
    <row r="89" spans="1:12" ht="24" customHeight="1">
      <c r="A89" s="28"/>
      <c r="B89" s="22"/>
      <c r="C89" s="25"/>
      <c r="D89" s="11" t="s">
        <v>52</v>
      </c>
      <c r="E89" s="8"/>
      <c r="F89" s="2">
        <f>+F94+F99+F109+F114</f>
        <v>28012.7</v>
      </c>
      <c r="G89" s="2">
        <f>+G94+G99+G109+G114</f>
        <v>26252.700000000004</v>
      </c>
      <c r="H89" s="2">
        <f>+H94+H99+H109+H114</f>
        <v>26976.199999999997</v>
      </c>
      <c r="I89" s="2">
        <f>+I94+I99</f>
        <v>28498.6</v>
      </c>
      <c r="J89" s="2">
        <f>+J94+J99</f>
        <v>29692.8</v>
      </c>
      <c r="K89" s="2">
        <f>+K94+K99</f>
        <v>30914.8</v>
      </c>
      <c r="L89" s="2">
        <f>+L94+L99</f>
        <v>30914.8</v>
      </c>
    </row>
    <row r="90" spans="1:12" ht="24" customHeight="1">
      <c r="A90" s="29"/>
      <c r="B90" s="23"/>
      <c r="C90" s="26"/>
      <c r="D90" s="11" t="s">
        <v>58</v>
      </c>
      <c r="E90" s="8"/>
      <c r="F90" s="2"/>
      <c r="G90" s="2"/>
      <c r="H90" s="2"/>
      <c r="I90" s="2"/>
      <c r="J90" s="2"/>
      <c r="K90" s="2"/>
      <c r="L90" s="2"/>
    </row>
    <row r="91" spans="1:12" ht="14.25" customHeight="1">
      <c r="A91" s="27">
        <v>15</v>
      </c>
      <c r="B91" s="24" t="s">
        <v>119</v>
      </c>
      <c r="C91" s="24" t="s">
        <v>49</v>
      </c>
      <c r="D91" s="11" t="s">
        <v>45</v>
      </c>
      <c r="E91" s="8"/>
      <c r="F91" s="2">
        <f>+F93+F94</f>
        <v>0</v>
      </c>
      <c r="G91" s="2">
        <f>+G93+G94</f>
        <v>0</v>
      </c>
      <c r="H91" s="2"/>
      <c r="I91" s="2"/>
      <c r="J91" s="2">
        <f>+J93+J94</f>
        <v>0</v>
      </c>
      <c r="K91" s="2">
        <f>+K93+K94</f>
        <v>0</v>
      </c>
      <c r="L91" s="2">
        <f>+L93+L94</f>
        <v>0</v>
      </c>
    </row>
    <row r="92" spans="1:12" ht="15">
      <c r="A92" s="28"/>
      <c r="B92" s="25"/>
      <c r="C92" s="25"/>
      <c r="D92" s="11" t="s">
        <v>50</v>
      </c>
      <c r="E92" s="8"/>
      <c r="F92" s="2"/>
      <c r="G92" s="2"/>
      <c r="H92" s="2"/>
      <c r="I92" s="2"/>
      <c r="J92" s="2"/>
      <c r="K92" s="2"/>
      <c r="L92" s="2"/>
    </row>
    <row r="93" spans="1:12" ht="15">
      <c r="A93" s="28"/>
      <c r="B93" s="25"/>
      <c r="C93" s="25"/>
      <c r="D93" s="11" t="s">
        <v>51</v>
      </c>
      <c r="E93" s="8"/>
      <c r="F93" s="2"/>
      <c r="G93" s="2"/>
      <c r="H93" s="2"/>
      <c r="I93" s="2"/>
      <c r="J93" s="2"/>
      <c r="K93" s="2"/>
      <c r="L93" s="2"/>
    </row>
    <row r="94" spans="1:12" ht="28.5" customHeight="1">
      <c r="A94" s="28"/>
      <c r="B94" s="25"/>
      <c r="C94" s="25"/>
      <c r="D94" s="11" t="s">
        <v>52</v>
      </c>
      <c r="E94" s="8"/>
      <c r="F94" s="2"/>
      <c r="G94" s="2"/>
      <c r="H94" s="2"/>
      <c r="I94" s="2"/>
      <c r="J94" s="2"/>
      <c r="K94" s="2"/>
      <c r="L94" s="2"/>
    </row>
    <row r="95" spans="1:12" ht="15.75" customHeight="1">
      <c r="A95" s="29"/>
      <c r="B95" s="26"/>
      <c r="C95" s="26"/>
      <c r="D95" s="11" t="s">
        <v>58</v>
      </c>
      <c r="E95" s="8"/>
      <c r="F95" s="2"/>
      <c r="G95" s="2"/>
      <c r="H95" s="2"/>
      <c r="I95" s="2"/>
      <c r="J95" s="2"/>
      <c r="K95" s="2"/>
      <c r="L95" s="2"/>
    </row>
    <row r="96" spans="1:12" ht="14.25" customHeight="1">
      <c r="A96" s="27">
        <v>16</v>
      </c>
      <c r="B96" s="21" t="s">
        <v>125</v>
      </c>
      <c r="C96" s="24" t="s">
        <v>49</v>
      </c>
      <c r="D96" s="11" t="s">
        <v>45</v>
      </c>
      <c r="E96" s="8"/>
      <c r="F96" s="13">
        <f aca="true" t="shared" si="13" ref="F96:L96">+F99</f>
        <v>2946</v>
      </c>
      <c r="G96" s="13">
        <f t="shared" si="13"/>
        <v>1545.7</v>
      </c>
      <c r="H96" s="13">
        <f t="shared" si="13"/>
        <v>1550.2</v>
      </c>
      <c r="I96" s="2">
        <f t="shared" si="13"/>
        <v>28498.6</v>
      </c>
      <c r="J96" s="2">
        <f t="shared" si="13"/>
        <v>29692.8</v>
      </c>
      <c r="K96" s="2">
        <f t="shared" si="13"/>
        <v>30914.8</v>
      </c>
      <c r="L96" s="2">
        <f t="shared" si="13"/>
        <v>30914.8</v>
      </c>
    </row>
    <row r="97" spans="1:12" ht="15">
      <c r="A97" s="28"/>
      <c r="B97" s="22"/>
      <c r="C97" s="25"/>
      <c r="D97" s="11" t="s">
        <v>50</v>
      </c>
      <c r="E97" s="8"/>
      <c r="F97" s="2"/>
      <c r="G97" s="2"/>
      <c r="H97" s="2"/>
      <c r="I97" s="2"/>
      <c r="J97" s="2"/>
      <c r="K97" s="2"/>
      <c r="L97" s="2"/>
    </row>
    <row r="98" spans="1:12" ht="15">
      <c r="A98" s="28"/>
      <c r="B98" s="22"/>
      <c r="C98" s="25"/>
      <c r="D98" s="11" t="s">
        <v>51</v>
      </c>
      <c r="E98" s="8"/>
      <c r="F98" s="2"/>
      <c r="G98" s="2"/>
      <c r="H98" s="2"/>
      <c r="I98" s="2"/>
      <c r="J98" s="2"/>
      <c r="K98" s="2"/>
      <c r="L98" s="2"/>
    </row>
    <row r="99" spans="1:12" ht="42.75" customHeight="1">
      <c r="A99" s="28"/>
      <c r="B99" s="22"/>
      <c r="C99" s="25"/>
      <c r="D99" s="11" t="s">
        <v>52</v>
      </c>
      <c r="E99" s="8"/>
      <c r="F99" s="13">
        <v>2946</v>
      </c>
      <c r="G99" s="13">
        <v>1545.7</v>
      </c>
      <c r="H99" s="13">
        <v>1550.2</v>
      </c>
      <c r="I99" s="2">
        <v>28498.6</v>
      </c>
      <c r="J99" s="2">
        <v>29692.8</v>
      </c>
      <c r="K99" s="2">
        <v>30914.8</v>
      </c>
      <c r="L99" s="2">
        <v>30914.8</v>
      </c>
    </row>
    <row r="100" spans="1:12" ht="42.75" customHeight="1">
      <c r="A100" s="29"/>
      <c r="B100" s="23"/>
      <c r="C100" s="26"/>
      <c r="D100" s="11" t="s">
        <v>58</v>
      </c>
      <c r="E100" s="8"/>
      <c r="F100" s="13"/>
      <c r="G100" s="13"/>
      <c r="H100" s="13"/>
      <c r="I100" s="2"/>
      <c r="J100" s="2"/>
      <c r="K100" s="2"/>
      <c r="L100" s="2"/>
    </row>
    <row r="101" spans="1:12" ht="30" customHeight="1">
      <c r="A101" s="27">
        <v>17</v>
      </c>
      <c r="B101" s="21" t="s">
        <v>126</v>
      </c>
      <c r="C101" s="24" t="s">
        <v>49</v>
      </c>
      <c r="D101" s="11" t="s">
        <v>45</v>
      </c>
      <c r="E101" s="8"/>
      <c r="F101" s="2">
        <f>+F103</f>
        <v>0</v>
      </c>
      <c r="G101" s="2">
        <f>+G103</f>
        <v>0</v>
      </c>
      <c r="H101" s="2"/>
      <c r="I101" s="2"/>
      <c r="J101" s="2"/>
      <c r="K101" s="2"/>
      <c r="L101" s="2"/>
    </row>
    <row r="102" spans="1:12" ht="21.75" customHeight="1">
      <c r="A102" s="28"/>
      <c r="B102" s="22"/>
      <c r="C102" s="25"/>
      <c r="D102" s="11" t="s">
        <v>50</v>
      </c>
      <c r="E102" s="8"/>
      <c r="F102" s="2"/>
      <c r="G102" s="2"/>
      <c r="H102" s="2"/>
      <c r="I102" s="2"/>
      <c r="J102" s="2"/>
      <c r="K102" s="2"/>
      <c r="L102" s="2"/>
    </row>
    <row r="103" spans="1:12" ht="19.5" customHeight="1">
      <c r="A103" s="28"/>
      <c r="B103" s="22"/>
      <c r="C103" s="25"/>
      <c r="D103" s="11" t="s">
        <v>51</v>
      </c>
      <c r="E103" s="8"/>
      <c r="F103" s="2"/>
      <c r="G103" s="2"/>
      <c r="H103" s="2"/>
      <c r="I103" s="2"/>
      <c r="J103" s="2"/>
      <c r="K103" s="2"/>
      <c r="L103" s="2"/>
    </row>
    <row r="104" spans="1:12" ht="33.75" customHeight="1">
      <c r="A104" s="28"/>
      <c r="B104" s="22"/>
      <c r="C104" s="25"/>
      <c r="D104" s="11" t="s">
        <v>52</v>
      </c>
      <c r="E104" s="8"/>
      <c r="F104" s="2"/>
      <c r="G104" s="2"/>
      <c r="H104" s="2"/>
      <c r="I104" s="2"/>
      <c r="J104" s="2"/>
      <c r="K104" s="2"/>
      <c r="L104" s="2"/>
    </row>
    <row r="105" spans="1:12" ht="33.75" customHeight="1">
      <c r="A105" s="29"/>
      <c r="B105" s="23"/>
      <c r="C105" s="26"/>
      <c r="D105" s="11" t="s">
        <v>58</v>
      </c>
      <c r="E105" s="8"/>
      <c r="F105" s="2"/>
      <c r="G105" s="2"/>
      <c r="H105" s="2"/>
      <c r="I105" s="2"/>
      <c r="J105" s="2"/>
      <c r="K105" s="2"/>
      <c r="L105" s="2"/>
    </row>
    <row r="106" spans="1:12" ht="30" customHeight="1">
      <c r="A106" s="27">
        <v>18</v>
      </c>
      <c r="B106" s="21" t="s">
        <v>132</v>
      </c>
      <c r="C106" s="24" t="s">
        <v>49</v>
      </c>
      <c r="D106" s="11" t="s">
        <v>45</v>
      </c>
      <c r="E106" s="8"/>
      <c r="F106" s="13">
        <f>+F108+F109</f>
        <v>10404.1</v>
      </c>
      <c r="G106" s="13">
        <f>+G108+G109</f>
        <v>18677.4</v>
      </c>
      <c r="H106" s="13">
        <f>+H108+H109</f>
        <v>17782.6</v>
      </c>
      <c r="I106" s="2"/>
      <c r="J106" s="2"/>
      <c r="K106" s="2"/>
      <c r="L106" s="2"/>
    </row>
    <row r="107" spans="1:12" ht="21.75" customHeight="1">
      <c r="A107" s="28"/>
      <c r="B107" s="22"/>
      <c r="C107" s="25"/>
      <c r="D107" s="11" t="s">
        <v>50</v>
      </c>
      <c r="E107" s="8"/>
      <c r="F107" s="2"/>
      <c r="G107" s="2"/>
      <c r="H107" s="2"/>
      <c r="I107" s="2"/>
      <c r="J107" s="2"/>
      <c r="K107" s="2"/>
      <c r="L107" s="2"/>
    </row>
    <row r="108" spans="1:12" ht="45" customHeight="1">
      <c r="A108" s="28"/>
      <c r="B108" s="22"/>
      <c r="C108" s="25"/>
      <c r="D108" s="11" t="s">
        <v>51</v>
      </c>
      <c r="E108" s="8"/>
      <c r="F108" s="2"/>
      <c r="G108" s="2"/>
      <c r="H108" s="2"/>
      <c r="I108" s="2"/>
      <c r="J108" s="2"/>
      <c r="K108" s="2"/>
      <c r="L108" s="2"/>
    </row>
    <row r="109" spans="1:12" ht="30" customHeight="1">
      <c r="A109" s="28"/>
      <c r="B109" s="22"/>
      <c r="C109" s="25"/>
      <c r="D109" s="11" t="s">
        <v>52</v>
      </c>
      <c r="E109" s="8"/>
      <c r="F109" s="13">
        <v>10404.1</v>
      </c>
      <c r="G109" s="13">
        <v>18677.4</v>
      </c>
      <c r="H109" s="13">
        <v>17782.6</v>
      </c>
      <c r="I109" s="2"/>
      <c r="J109" s="2"/>
      <c r="K109" s="2"/>
      <c r="L109" s="2"/>
    </row>
    <row r="110" spans="1:12" ht="30" customHeight="1">
      <c r="A110" s="28"/>
      <c r="B110" s="23"/>
      <c r="C110" s="26"/>
      <c r="D110" s="11" t="s">
        <v>58</v>
      </c>
      <c r="E110" s="8"/>
      <c r="F110" s="13"/>
      <c r="G110" s="13"/>
      <c r="H110" s="13"/>
      <c r="I110" s="2"/>
      <c r="J110" s="2"/>
      <c r="K110" s="2"/>
      <c r="L110" s="2"/>
    </row>
    <row r="111" spans="1:12" ht="25.5" customHeight="1">
      <c r="A111" s="28">
        <v>19</v>
      </c>
      <c r="B111" s="21" t="s">
        <v>129</v>
      </c>
      <c r="C111" s="24" t="s">
        <v>49</v>
      </c>
      <c r="D111" s="11" t="s">
        <v>45</v>
      </c>
      <c r="E111" s="8"/>
      <c r="F111" s="13">
        <f>+F112+F113+F114</f>
        <v>14662.6</v>
      </c>
      <c r="G111" s="13">
        <f>+G112+G113+G114</f>
        <v>6029.6</v>
      </c>
      <c r="H111" s="13">
        <f>+H112+H113+H114</f>
        <v>7643.4</v>
      </c>
      <c r="I111" s="2"/>
      <c r="J111" s="2"/>
      <c r="K111" s="2"/>
      <c r="L111" s="2"/>
    </row>
    <row r="112" spans="1:12" ht="22.5" customHeight="1">
      <c r="A112" s="28"/>
      <c r="B112" s="22"/>
      <c r="C112" s="25"/>
      <c r="D112" s="11" t="s">
        <v>50</v>
      </c>
      <c r="E112" s="8"/>
      <c r="F112" s="13"/>
      <c r="G112" s="13"/>
      <c r="H112" s="13"/>
      <c r="I112" s="2"/>
      <c r="J112" s="2"/>
      <c r="K112" s="2"/>
      <c r="L112" s="2"/>
    </row>
    <row r="113" spans="1:12" ht="21.75" customHeight="1">
      <c r="A113" s="28"/>
      <c r="B113" s="22"/>
      <c r="C113" s="25"/>
      <c r="D113" s="11" t="s">
        <v>51</v>
      </c>
      <c r="E113" s="8"/>
      <c r="F113" s="13"/>
      <c r="G113" s="13"/>
      <c r="H113" s="13"/>
      <c r="I113" s="2"/>
      <c r="J113" s="2"/>
      <c r="K113" s="2"/>
      <c r="L113" s="2"/>
    </row>
    <row r="114" spans="1:12" ht="24" customHeight="1">
      <c r="A114" s="28"/>
      <c r="B114" s="22"/>
      <c r="C114" s="25"/>
      <c r="D114" s="11" t="s">
        <v>52</v>
      </c>
      <c r="E114" s="8"/>
      <c r="F114" s="13">
        <v>14662.6</v>
      </c>
      <c r="G114" s="13">
        <v>6029.6</v>
      </c>
      <c r="H114" s="13">
        <v>7643.4</v>
      </c>
      <c r="I114" s="2"/>
      <c r="J114" s="2"/>
      <c r="K114" s="2"/>
      <c r="L114" s="2"/>
    </row>
    <row r="115" spans="1:12" ht="24" customHeight="1">
      <c r="A115" s="29"/>
      <c r="B115" s="23"/>
      <c r="C115" s="26"/>
      <c r="D115" s="11" t="s">
        <v>58</v>
      </c>
      <c r="E115" s="8"/>
      <c r="F115" s="13"/>
      <c r="G115" s="13"/>
      <c r="H115" s="13"/>
      <c r="I115" s="2"/>
      <c r="J115" s="2"/>
      <c r="K115" s="2"/>
      <c r="L115" s="2"/>
    </row>
    <row r="116" spans="1:12" ht="14.25" customHeight="1">
      <c r="A116" s="27">
        <v>20</v>
      </c>
      <c r="B116" s="21" t="s">
        <v>56</v>
      </c>
      <c r="C116" s="24" t="s">
        <v>49</v>
      </c>
      <c r="D116" s="11" t="s">
        <v>45</v>
      </c>
      <c r="E116" s="8"/>
      <c r="F116" s="2">
        <f>+F121+F126+F131+F137</f>
        <v>333556.3</v>
      </c>
      <c r="G116" s="2">
        <f>+G121+G126+G131+G137</f>
        <v>333500.2</v>
      </c>
      <c r="H116" s="2">
        <f>+H121+H126+H131+H137</f>
        <v>333500.2</v>
      </c>
      <c r="I116" s="2">
        <f aca="true" t="shared" si="14" ref="I116:L118">+I121+I126+I131</f>
        <v>333500.2</v>
      </c>
      <c r="J116" s="2">
        <f t="shared" si="14"/>
        <v>333500.2</v>
      </c>
      <c r="K116" s="2">
        <f t="shared" si="14"/>
        <v>333500.2</v>
      </c>
      <c r="L116" s="2">
        <f t="shared" si="14"/>
        <v>333500.2</v>
      </c>
    </row>
    <row r="117" spans="1:12" ht="15">
      <c r="A117" s="28"/>
      <c r="B117" s="22"/>
      <c r="C117" s="25"/>
      <c r="D117" s="11" t="s">
        <v>50</v>
      </c>
      <c r="E117" s="8"/>
      <c r="F117" s="2">
        <f>+F122+F127+F132</f>
        <v>0</v>
      </c>
      <c r="G117" s="2">
        <f>+G122+G127+G132</f>
        <v>0</v>
      </c>
      <c r="H117" s="2">
        <f>+H122+H127+H132</f>
        <v>0</v>
      </c>
      <c r="I117" s="2">
        <f t="shared" si="14"/>
        <v>0</v>
      </c>
      <c r="J117" s="2">
        <f t="shared" si="14"/>
        <v>0</v>
      </c>
      <c r="K117" s="2">
        <f t="shared" si="14"/>
        <v>0</v>
      </c>
      <c r="L117" s="2">
        <f t="shared" si="14"/>
        <v>0</v>
      </c>
    </row>
    <row r="118" spans="1:12" ht="15">
      <c r="A118" s="28"/>
      <c r="B118" s="22"/>
      <c r="C118" s="25"/>
      <c r="D118" s="11" t="s">
        <v>51</v>
      </c>
      <c r="E118" s="8"/>
      <c r="F118" s="2">
        <f aca="true" t="shared" si="15" ref="F118:H119">+F123+F128+F133+F139</f>
        <v>333556.3</v>
      </c>
      <c r="G118" s="2">
        <f t="shared" si="15"/>
        <v>333500.2</v>
      </c>
      <c r="H118" s="2">
        <f t="shared" si="15"/>
        <v>333500.2</v>
      </c>
      <c r="I118" s="2">
        <f t="shared" si="14"/>
        <v>333500.2</v>
      </c>
      <c r="J118" s="2">
        <f t="shared" si="14"/>
        <v>333500.2</v>
      </c>
      <c r="K118" s="2">
        <f t="shared" si="14"/>
        <v>333500.2</v>
      </c>
      <c r="L118" s="2">
        <f t="shared" si="14"/>
        <v>333500.2</v>
      </c>
    </row>
    <row r="119" spans="1:12" ht="15">
      <c r="A119" s="28"/>
      <c r="B119" s="22"/>
      <c r="C119" s="25"/>
      <c r="D119" s="11" t="s">
        <v>52</v>
      </c>
      <c r="E119" s="8"/>
      <c r="F119" s="2">
        <f t="shared" si="15"/>
        <v>0</v>
      </c>
      <c r="G119" s="2">
        <f t="shared" si="15"/>
        <v>0</v>
      </c>
      <c r="H119" s="2">
        <f t="shared" si="15"/>
        <v>0</v>
      </c>
      <c r="I119" s="2">
        <f>+I124+I129+I134+I140</f>
        <v>0</v>
      </c>
      <c r="J119" s="2">
        <f>+J124+J129+J134+J140</f>
        <v>0</v>
      </c>
      <c r="K119" s="2">
        <f>+K124+K129+K134+K140</f>
        <v>0</v>
      </c>
      <c r="L119" s="2">
        <f>+L124+L129+L134+L140</f>
        <v>0</v>
      </c>
    </row>
    <row r="120" spans="1:12" ht="15">
      <c r="A120" s="29"/>
      <c r="B120" s="23"/>
      <c r="C120" s="26"/>
      <c r="D120" s="11" t="s">
        <v>58</v>
      </c>
      <c r="E120" s="8"/>
      <c r="F120" s="2"/>
      <c r="G120" s="2"/>
      <c r="H120" s="2"/>
      <c r="I120" s="2"/>
      <c r="J120" s="2"/>
      <c r="K120" s="2"/>
      <c r="L120" s="2"/>
    </row>
    <row r="121" spans="1:12" ht="16.5" customHeight="1">
      <c r="A121" s="27">
        <v>21</v>
      </c>
      <c r="B121" s="21" t="s">
        <v>86</v>
      </c>
      <c r="C121" s="24" t="s">
        <v>49</v>
      </c>
      <c r="D121" s="11" t="s">
        <v>45</v>
      </c>
      <c r="E121" s="8"/>
      <c r="F121" s="2">
        <f aca="true" t="shared" si="16" ref="F121:L121">+F123</f>
        <v>225031.2</v>
      </c>
      <c r="G121" s="2">
        <f t="shared" si="16"/>
        <v>225452.6</v>
      </c>
      <c r="H121" s="2">
        <f t="shared" si="16"/>
        <v>225452.6</v>
      </c>
      <c r="I121" s="2">
        <f t="shared" si="16"/>
        <v>225452.6</v>
      </c>
      <c r="J121" s="2">
        <f t="shared" si="16"/>
        <v>225452.6</v>
      </c>
      <c r="K121" s="2">
        <f t="shared" si="16"/>
        <v>225452.6</v>
      </c>
      <c r="L121" s="2">
        <f t="shared" si="16"/>
        <v>225452.6</v>
      </c>
    </row>
    <row r="122" spans="1:12" ht="15">
      <c r="A122" s="28"/>
      <c r="B122" s="22"/>
      <c r="C122" s="25"/>
      <c r="D122" s="11" t="s">
        <v>50</v>
      </c>
      <c r="E122" s="8"/>
      <c r="F122" s="2"/>
      <c r="G122" s="2"/>
      <c r="H122" s="2"/>
      <c r="I122" s="2"/>
      <c r="J122" s="2"/>
      <c r="K122" s="2"/>
      <c r="L122" s="2"/>
    </row>
    <row r="123" spans="1:12" ht="15">
      <c r="A123" s="28"/>
      <c r="B123" s="22"/>
      <c r="C123" s="25"/>
      <c r="D123" s="11" t="s">
        <v>51</v>
      </c>
      <c r="E123" s="8"/>
      <c r="F123" s="13">
        <v>225031.2</v>
      </c>
      <c r="G123" s="13">
        <v>225452.6</v>
      </c>
      <c r="H123" s="13">
        <v>225452.6</v>
      </c>
      <c r="I123" s="2">
        <v>225452.6</v>
      </c>
      <c r="J123" s="2">
        <v>225452.6</v>
      </c>
      <c r="K123" s="2">
        <v>225452.6</v>
      </c>
      <c r="L123" s="2">
        <v>225452.6</v>
      </c>
    </row>
    <row r="124" spans="1:12" ht="66" customHeight="1">
      <c r="A124" s="28"/>
      <c r="B124" s="22"/>
      <c r="C124" s="25"/>
      <c r="D124" s="11" t="s">
        <v>52</v>
      </c>
      <c r="E124" s="8"/>
      <c r="F124" s="2"/>
      <c r="G124" s="2"/>
      <c r="H124" s="2"/>
      <c r="I124" s="2"/>
      <c r="J124" s="2"/>
      <c r="K124" s="2"/>
      <c r="L124" s="2"/>
    </row>
    <row r="125" spans="1:12" ht="27" customHeight="1">
      <c r="A125" s="29"/>
      <c r="B125" s="23"/>
      <c r="C125" s="26"/>
      <c r="D125" s="11" t="s">
        <v>58</v>
      </c>
      <c r="E125" s="8"/>
      <c r="F125" s="2"/>
      <c r="G125" s="2"/>
      <c r="H125" s="2"/>
      <c r="I125" s="2"/>
      <c r="J125" s="2"/>
      <c r="K125" s="2"/>
      <c r="L125" s="2"/>
    </row>
    <row r="126" spans="1:12" ht="33.75" customHeight="1">
      <c r="A126" s="27">
        <v>22</v>
      </c>
      <c r="B126" s="30" t="s">
        <v>87</v>
      </c>
      <c r="C126" s="24" t="s">
        <v>49</v>
      </c>
      <c r="D126" s="11" t="s">
        <v>45</v>
      </c>
      <c r="E126" s="8"/>
      <c r="F126" s="2">
        <f aca="true" t="shared" si="17" ref="F126:L126">+F128</f>
        <v>99126.2</v>
      </c>
      <c r="G126" s="2">
        <f t="shared" si="17"/>
        <v>98982.3</v>
      </c>
      <c r="H126" s="2">
        <f t="shared" si="17"/>
        <v>98982.3</v>
      </c>
      <c r="I126" s="2">
        <f t="shared" si="17"/>
        <v>98982.3</v>
      </c>
      <c r="J126" s="2">
        <f t="shared" si="17"/>
        <v>98982.3</v>
      </c>
      <c r="K126" s="2">
        <f t="shared" si="17"/>
        <v>98982.3</v>
      </c>
      <c r="L126" s="2">
        <f t="shared" si="17"/>
        <v>98982.3</v>
      </c>
    </row>
    <row r="127" spans="1:12" ht="15">
      <c r="A127" s="28"/>
      <c r="B127" s="31"/>
      <c r="C127" s="25"/>
      <c r="D127" s="11" t="s">
        <v>50</v>
      </c>
      <c r="E127" s="8"/>
      <c r="F127" s="2"/>
      <c r="G127" s="2"/>
      <c r="H127" s="2"/>
      <c r="I127" s="2"/>
      <c r="J127" s="2"/>
      <c r="K127" s="2"/>
      <c r="L127" s="2"/>
    </row>
    <row r="128" spans="1:12" ht="15">
      <c r="A128" s="28"/>
      <c r="B128" s="31"/>
      <c r="C128" s="25"/>
      <c r="D128" s="11" t="s">
        <v>51</v>
      </c>
      <c r="E128" s="8"/>
      <c r="F128" s="13">
        <v>99126.2</v>
      </c>
      <c r="G128" s="13">
        <v>98982.3</v>
      </c>
      <c r="H128" s="13">
        <v>98982.3</v>
      </c>
      <c r="I128" s="2">
        <v>98982.3</v>
      </c>
      <c r="J128" s="2">
        <v>98982.3</v>
      </c>
      <c r="K128" s="2">
        <v>98982.3</v>
      </c>
      <c r="L128" s="2">
        <v>98982.3</v>
      </c>
    </row>
    <row r="129" spans="1:12" ht="60.75" customHeight="1">
      <c r="A129" s="28"/>
      <c r="B129" s="31"/>
      <c r="C129" s="25"/>
      <c r="D129" s="11" t="s">
        <v>52</v>
      </c>
      <c r="E129" s="8"/>
      <c r="F129" s="2"/>
      <c r="G129" s="2"/>
      <c r="H129" s="2"/>
      <c r="I129" s="2"/>
      <c r="J129" s="2"/>
      <c r="K129" s="2"/>
      <c r="L129" s="2"/>
    </row>
    <row r="130" spans="1:12" ht="25.5" customHeight="1">
      <c r="A130" s="29"/>
      <c r="B130" s="32"/>
      <c r="C130" s="26"/>
      <c r="D130" s="11" t="s">
        <v>58</v>
      </c>
      <c r="E130" s="8"/>
      <c r="F130" s="2"/>
      <c r="G130" s="2"/>
      <c r="H130" s="2"/>
      <c r="I130" s="2"/>
      <c r="J130" s="2"/>
      <c r="K130" s="2"/>
      <c r="L130" s="2"/>
    </row>
    <row r="131" spans="1:12" ht="19.5" customHeight="1">
      <c r="A131" s="34">
        <v>23</v>
      </c>
      <c r="B131" s="21" t="s">
        <v>88</v>
      </c>
      <c r="C131" s="24" t="s">
        <v>57</v>
      </c>
      <c r="D131" s="11" t="s">
        <v>45</v>
      </c>
      <c r="E131" s="8"/>
      <c r="F131" s="2">
        <f aca="true" t="shared" si="18" ref="F131:L131">+F133</f>
        <v>9065.3</v>
      </c>
      <c r="G131" s="2">
        <f t="shared" si="18"/>
        <v>9065.3</v>
      </c>
      <c r="H131" s="2">
        <f t="shared" si="18"/>
        <v>9065.3</v>
      </c>
      <c r="I131" s="2">
        <f t="shared" si="18"/>
        <v>9065.3</v>
      </c>
      <c r="J131" s="2">
        <f t="shared" si="18"/>
        <v>9065.3</v>
      </c>
      <c r="K131" s="2">
        <f t="shared" si="18"/>
        <v>9065.3</v>
      </c>
      <c r="L131" s="2">
        <f t="shared" si="18"/>
        <v>9065.3</v>
      </c>
    </row>
    <row r="132" spans="1:12" ht="15">
      <c r="A132" s="35"/>
      <c r="B132" s="22"/>
      <c r="C132" s="25"/>
      <c r="D132" s="11" t="s">
        <v>50</v>
      </c>
      <c r="E132" s="8"/>
      <c r="F132" s="2"/>
      <c r="G132" s="2"/>
      <c r="H132" s="2"/>
      <c r="I132" s="2"/>
      <c r="J132" s="2"/>
      <c r="K132" s="2"/>
      <c r="L132" s="2"/>
    </row>
    <row r="133" spans="1:12" ht="15">
      <c r="A133" s="35"/>
      <c r="B133" s="22"/>
      <c r="C133" s="25"/>
      <c r="D133" s="11" t="s">
        <v>51</v>
      </c>
      <c r="E133" s="8"/>
      <c r="F133" s="13">
        <v>9065.3</v>
      </c>
      <c r="G133" s="13">
        <v>9065.3</v>
      </c>
      <c r="H133" s="13">
        <v>9065.3</v>
      </c>
      <c r="I133" s="2">
        <v>9065.3</v>
      </c>
      <c r="J133" s="2">
        <v>9065.3</v>
      </c>
      <c r="K133" s="2">
        <v>9065.3</v>
      </c>
      <c r="L133" s="2">
        <v>9065.3</v>
      </c>
    </row>
    <row r="134" spans="1:12" ht="33" customHeight="1">
      <c r="A134" s="35"/>
      <c r="B134" s="22"/>
      <c r="C134" s="25"/>
      <c r="D134" s="11" t="s">
        <v>52</v>
      </c>
      <c r="E134" s="8"/>
      <c r="F134" s="2"/>
      <c r="G134" s="2"/>
      <c r="H134" s="2"/>
      <c r="I134" s="2"/>
      <c r="J134" s="2"/>
      <c r="K134" s="2"/>
      <c r="L134" s="2"/>
    </row>
    <row r="135" spans="1:12" ht="15.75" customHeight="1" hidden="1">
      <c r="A135" s="35"/>
      <c r="B135" s="22"/>
      <c r="C135" s="25"/>
      <c r="D135" s="11" t="s">
        <v>58</v>
      </c>
      <c r="E135" s="8"/>
      <c r="F135" s="2"/>
      <c r="G135" s="2"/>
      <c r="H135" s="2"/>
      <c r="I135" s="2"/>
      <c r="J135" s="2"/>
      <c r="K135" s="2"/>
      <c r="L135" s="2"/>
    </row>
    <row r="136" spans="1:12" ht="15.75" customHeight="1">
      <c r="A136" s="36"/>
      <c r="B136" s="23"/>
      <c r="C136" s="26"/>
      <c r="D136" s="11" t="s">
        <v>58</v>
      </c>
      <c r="E136" s="8"/>
      <c r="F136" s="2"/>
      <c r="G136" s="2"/>
      <c r="H136" s="2"/>
      <c r="I136" s="2"/>
      <c r="J136" s="2"/>
      <c r="K136" s="2"/>
      <c r="L136" s="2"/>
    </row>
    <row r="137" spans="1:12" ht="15.75" customHeight="1">
      <c r="A137" s="34">
        <v>24</v>
      </c>
      <c r="B137" s="24" t="s">
        <v>111</v>
      </c>
      <c r="C137" s="24" t="s">
        <v>57</v>
      </c>
      <c r="D137" s="11" t="s">
        <v>45</v>
      </c>
      <c r="E137" s="8"/>
      <c r="F137" s="2">
        <f aca="true" t="shared" si="19" ref="F137:L137">+F139</f>
        <v>333.6</v>
      </c>
      <c r="G137" s="2">
        <f t="shared" si="19"/>
        <v>0</v>
      </c>
      <c r="H137" s="2">
        <f t="shared" si="19"/>
        <v>0</v>
      </c>
      <c r="I137" s="2">
        <f t="shared" si="19"/>
        <v>0</v>
      </c>
      <c r="J137" s="2">
        <f t="shared" si="19"/>
        <v>0</v>
      </c>
      <c r="K137" s="2">
        <f t="shared" si="19"/>
        <v>0</v>
      </c>
      <c r="L137" s="2">
        <f t="shared" si="19"/>
        <v>0</v>
      </c>
    </row>
    <row r="138" spans="1:12" ht="15.75" customHeight="1">
      <c r="A138" s="35"/>
      <c r="B138" s="25"/>
      <c r="C138" s="25"/>
      <c r="D138" s="11" t="s">
        <v>50</v>
      </c>
      <c r="E138" s="8"/>
      <c r="F138" s="2"/>
      <c r="G138" s="2"/>
      <c r="H138" s="2"/>
      <c r="I138" s="2"/>
      <c r="J138" s="2"/>
      <c r="K138" s="2"/>
      <c r="L138" s="2"/>
    </row>
    <row r="139" spans="1:12" ht="15.75" customHeight="1">
      <c r="A139" s="35"/>
      <c r="B139" s="25"/>
      <c r="C139" s="25"/>
      <c r="D139" s="11" t="s">
        <v>51</v>
      </c>
      <c r="E139" s="8"/>
      <c r="F139" s="13">
        <v>333.6</v>
      </c>
      <c r="G139" s="2"/>
      <c r="H139" s="2"/>
      <c r="I139" s="2"/>
      <c r="J139" s="2"/>
      <c r="K139" s="2"/>
      <c r="L139" s="2"/>
    </row>
    <row r="140" spans="1:12" ht="15.75" customHeight="1">
      <c r="A140" s="35"/>
      <c r="B140" s="25"/>
      <c r="C140" s="25"/>
      <c r="D140" s="11" t="s">
        <v>52</v>
      </c>
      <c r="E140" s="8"/>
      <c r="F140" s="13"/>
      <c r="G140" s="2"/>
      <c r="H140" s="2"/>
      <c r="I140" s="2"/>
      <c r="J140" s="2"/>
      <c r="K140" s="2"/>
      <c r="L140" s="2"/>
    </row>
    <row r="141" spans="1:12" ht="15.75" customHeight="1">
      <c r="A141" s="36"/>
      <c r="B141" s="26"/>
      <c r="C141" s="26"/>
      <c r="D141" s="11" t="s">
        <v>58</v>
      </c>
      <c r="E141" s="8"/>
      <c r="F141" s="13"/>
      <c r="G141" s="2"/>
      <c r="H141" s="2"/>
      <c r="I141" s="2"/>
      <c r="J141" s="2"/>
      <c r="K141" s="2"/>
      <c r="L141" s="2"/>
    </row>
    <row r="142" spans="1:12" ht="14.25" customHeight="1">
      <c r="A142" s="34">
        <v>25</v>
      </c>
      <c r="B142" s="21" t="s">
        <v>59</v>
      </c>
      <c r="C142" s="24" t="s">
        <v>57</v>
      </c>
      <c r="D142" s="11" t="s">
        <v>45</v>
      </c>
      <c r="E142" s="8"/>
      <c r="F142" s="2">
        <f aca="true" t="shared" si="20" ref="F142:L142">+F145</f>
        <v>51.2</v>
      </c>
      <c r="G142" s="2">
        <f t="shared" si="20"/>
        <v>0</v>
      </c>
      <c r="H142" s="2">
        <f t="shared" si="20"/>
        <v>0</v>
      </c>
      <c r="I142" s="2">
        <f t="shared" si="20"/>
        <v>127.1</v>
      </c>
      <c r="J142" s="2">
        <f t="shared" si="20"/>
        <v>135.7</v>
      </c>
      <c r="K142" s="2">
        <f t="shared" si="20"/>
        <v>3.1</v>
      </c>
      <c r="L142" s="2">
        <f t="shared" si="20"/>
        <v>0</v>
      </c>
    </row>
    <row r="143" spans="1:12" ht="15">
      <c r="A143" s="35"/>
      <c r="B143" s="22"/>
      <c r="C143" s="25"/>
      <c r="D143" s="11" t="s">
        <v>50</v>
      </c>
      <c r="E143" s="8"/>
      <c r="F143" s="2"/>
      <c r="G143" s="2"/>
      <c r="H143" s="2"/>
      <c r="I143" s="2"/>
      <c r="J143" s="2"/>
      <c r="K143" s="2"/>
      <c r="L143" s="2"/>
    </row>
    <row r="144" spans="1:12" ht="15">
      <c r="A144" s="35"/>
      <c r="B144" s="22"/>
      <c r="C144" s="25"/>
      <c r="D144" s="11" t="s">
        <v>51</v>
      </c>
      <c r="E144" s="8"/>
      <c r="F144" s="2"/>
      <c r="G144" s="2"/>
      <c r="H144" s="2"/>
      <c r="I144" s="2"/>
      <c r="J144" s="2"/>
      <c r="K144" s="2"/>
      <c r="L144" s="2"/>
    </row>
    <row r="145" spans="1:12" ht="15">
      <c r="A145" s="35"/>
      <c r="B145" s="22"/>
      <c r="C145" s="25"/>
      <c r="D145" s="11" t="s">
        <v>52</v>
      </c>
      <c r="E145" s="8"/>
      <c r="F145" s="13">
        <v>51.2</v>
      </c>
      <c r="G145" s="2"/>
      <c r="H145" s="2"/>
      <c r="I145" s="2">
        <v>127.1</v>
      </c>
      <c r="J145" s="2">
        <v>135.7</v>
      </c>
      <c r="K145" s="2">
        <v>3.1</v>
      </c>
      <c r="L145" s="2"/>
    </row>
    <row r="146" spans="1:12" ht="15">
      <c r="A146" s="36"/>
      <c r="B146" s="23"/>
      <c r="C146" s="26"/>
      <c r="D146" s="11" t="s">
        <v>58</v>
      </c>
      <c r="E146" s="8"/>
      <c r="F146" s="13"/>
      <c r="G146" s="2"/>
      <c r="H146" s="2"/>
      <c r="I146" s="2"/>
      <c r="J146" s="2"/>
      <c r="K146" s="2"/>
      <c r="L146" s="2"/>
    </row>
    <row r="147" spans="1:12" ht="14.25" customHeight="1">
      <c r="A147" s="34">
        <v>26</v>
      </c>
      <c r="B147" s="21" t="s">
        <v>60</v>
      </c>
      <c r="C147" s="24" t="s">
        <v>57</v>
      </c>
      <c r="D147" s="11" t="s">
        <v>45</v>
      </c>
      <c r="E147" s="8"/>
      <c r="F147" s="2">
        <f aca="true" t="shared" si="21" ref="F147:G150">+F152+F157</f>
        <v>726.4</v>
      </c>
      <c r="G147" s="2">
        <f t="shared" si="21"/>
        <v>0</v>
      </c>
      <c r="H147" s="2">
        <f aca="true" t="shared" si="22" ref="H147:I150">+H152</f>
        <v>0</v>
      </c>
      <c r="I147" s="2">
        <f t="shared" si="22"/>
        <v>0</v>
      </c>
      <c r="J147" s="2">
        <f>+J150</f>
        <v>0</v>
      </c>
      <c r="K147" s="2">
        <f>+K150</f>
        <v>0</v>
      </c>
      <c r="L147" s="2">
        <f>+L150</f>
        <v>0</v>
      </c>
    </row>
    <row r="148" spans="1:12" ht="15">
      <c r="A148" s="35"/>
      <c r="B148" s="22"/>
      <c r="C148" s="25"/>
      <c r="D148" s="11" t="s">
        <v>50</v>
      </c>
      <c r="E148" s="8"/>
      <c r="F148" s="2">
        <f t="shared" si="21"/>
        <v>0</v>
      </c>
      <c r="G148" s="2">
        <f t="shared" si="21"/>
        <v>0</v>
      </c>
      <c r="H148" s="2">
        <f t="shared" si="22"/>
        <v>0</v>
      </c>
      <c r="I148" s="2">
        <f t="shared" si="22"/>
        <v>0</v>
      </c>
      <c r="J148" s="2">
        <f aca="true" t="shared" si="23" ref="J148:L150">+J153</f>
        <v>0</v>
      </c>
      <c r="K148" s="2">
        <f t="shared" si="23"/>
        <v>0</v>
      </c>
      <c r="L148" s="2">
        <f t="shared" si="23"/>
        <v>0</v>
      </c>
    </row>
    <row r="149" spans="1:12" ht="15">
      <c r="A149" s="35"/>
      <c r="B149" s="22"/>
      <c r="C149" s="25"/>
      <c r="D149" s="11" t="s">
        <v>51</v>
      </c>
      <c r="E149" s="8"/>
      <c r="F149" s="2">
        <f t="shared" si="21"/>
        <v>682.4</v>
      </c>
      <c r="G149" s="2">
        <f t="shared" si="21"/>
        <v>0</v>
      </c>
      <c r="H149" s="2">
        <f t="shared" si="22"/>
        <v>0</v>
      </c>
      <c r="I149" s="2">
        <f t="shared" si="22"/>
        <v>0</v>
      </c>
      <c r="J149" s="2">
        <f t="shared" si="23"/>
        <v>0</v>
      </c>
      <c r="K149" s="2">
        <f t="shared" si="23"/>
        <v>0</v>
      </c>
      <c r="L149" s="2">
        <f t="shared" si="23"/>
        <v>0</v>
      </c>
    </row>
    <row r="150" spans="1:12" ht="15">
      <c r="A150" s="35"/>
      <c r="B150" s="22"/>
      <c r="C150" s="25"/>
      <c r="D150" s="11" t="s">
        <v>52</v>
      </c>
      <c r="E150" s="8"/>
      <c r="F150" s="2">
        <f t="shared" si="21"/>
        <v>44</v>
      </c>
      <c r="G150" s="2">
        <f t="shared" si="21"/>
        <v>0</v>
      </c>
      <c r="H150" s="2">
        <f t="shared" si="22"/>
        <v>0</v>
      </c>
      <c r="I150" s="2">
        <f t="shared" si="22"/>
        <v>0</v>
      </c>
      <c r="J150" s="2">
        <f t="shared" si="23"/>
        <v>0</v>
      </c>
      <c r="K150" s="2">
        <f t="shared" si="23"/>
        <v>0</v>
      </c>
      <c r="L150" s="2">
        <f t="shared" si="23"/>
        <v>0</v>
      </c>
    </row>
    <row r="151" spans="1:12" ht="15">
      <c r="A151" s="36"/>
      <c r="B151" s="23"/>
      <c r="C151" s="26"/>
      <c r="D151" s="11" t="s">
        <v>58</v>
      </c>
      <c r="E151" s="8"/>
      <c r="F151" s="2"/>
      <c r="G151" s="2"/>
      <c r="H151" s="2"/>
      <c r="I151" s="2"/>
      <c r="J151" s="2"/>
      <c r="K151" s="2"/>
      <c r="L151" s="2"/>
    </row>
    <row r="152" spans="1:12" ht="14.25" customHeight="1">
      <c r="A152" s="34">
        <v>27</v>
      </c>
      <c r="B152" s="21" t="s">
        <v>89</v>
      </c>
      <c r="C152" s="24" t="s">
        <v>57</v>
      </c>
      <c r="D152" s="11" t="s">
        <v>45</v>
      </c>
      <c r="E152" s="8"/>
      <c r="F152" s="2">
        <f aca="true" t="shared" si="24" ref="F152:L152">+F155</f>
        <v>0</v>
      </c>
      <c r="G152" s="2">
        <f t="shared" si="24"/>
        <v>0</v>
      </c>
      <c r="H152" s="2">
        <f t="shared" si="24"/>
        <v>0</v>
      </c>
      <c r="I152" s="2">
        <f t="shared" si="24"/>
        <v>0</v>
      </c>
      <c r="J152" s="2">
        <f t="shared" si="24"/>
        <v>0</v>
      </c>
      <c r="K152" s="2">
        <f t="shared" si="24"/>
        <v>0</v>
      </c>
      <c r="L152" s="2">
        <f t="shared" si="24"/>
        <v>0</v>
      </c>
    </row>
    <row r="153" spans="1:12" ht="15">
      <c r="A153" s="35"/>
      <c r="B153" s="22"/>
      <c r="C153" s="25"/>
      <c r="D153" s="11" t="s">
        <v>50</v>
      </c>
      <c r="E153" s="8"/>
      <c r="F153" s="2"/>
      <c r="G153" s="2"/>
      <c r="H153" s="2"/>
      <c r="I153" s="2"/>
      <c r="J153" s="2"/>
      <c r="K153" s="2"/>
      <c r="L153" s="2"/>
    </row>
    <row r="154" spans="1:12" ht="15">
      <c r="A154" s="35"/>
      <c r="B154" s="22"/>
      <c r="C154" s="25"/>
      <c r="D154" s="11" t="s">
        <v>51</v>
      </c>
      <c r="E154" s="8"/>
      <c r="F154" s="2"/>
      <c r="G154" s="2"/>
      <c r="H154" s="2"/>
      <c r="I154" s="2"/>
      <c r="J154" s="2"/>
      <c r="K154" s="2"/>
      <c r="L154" s="2"/>
    </row>
    <row r="155" spans="1:12" ht="15">
      <c r="A155" s="35"/>
      <c r="B155" s="22"/>
      <c r="C155" s="25"/>
      <c r="D155" s="11" t="s">
        <v>52</v>
      </c>
      <c r="E155" s="8"/>
      <c r="F155" s="2"/>
      <c r="G155" s="2"/>
      <c r="H155" s="2">
        <v>0</v>
      </c>
      <c r="I155" s="2">
        <v>0</v>
      </c>
      <c r="J155" s="2">
        <v>0</v>
      </c>
      <c r="K155" s="2">
        <v>0</v>
      </c>
      <c r="L155" s="2">
        <v>0</v>
      </c>
    </row>
    <row r="156" spans="1:12" ht="15">
      <c r="A156" s="36"/>
      <c r="B156" s="23"/>
      <c r="C156" s="26"/>
      <c r="D156" s="11" t="s">
        <v>58</v>
      </c>
      <c r="E156" s="8"/>
      <c r="F156" s="2"/>
      <c r="G156" s="2"/>
      <c r="H156" s="2"/>
      <c r="I156" s="2"/>
      <c r="J156" s="2"/>
      <c r="K156" s="2"/>
      <c r="L156" s="2"/>
    </row>
    <row r="157" spans="1:12" ht="14.25" customHeight="1">
      <c r="A157" s="34">
        <v>28</v>
      </c>
      <c r="B157" s="21" t="s">
        <v>112</v>
      </c>
      <c r="C157" s="24" t="s">
        <v>57</v>
      </c>
      <c r="D157" s="11" t="s">
        <v>45</v>
      </c>
      <c r="E157" s="8"/>
      <c r="F157" s="2">
        <f>+F160+F159</f>
        <v>726.4</v>
      </c>
      <c r="G157" s="2">
        <f aca="true" t="shared" si="25" ref="G157:L157">+G160</f>
        <v>0</v>
      </c>
      <c r="H157" s="2">
        <f t="shared" si="25"/>
        <v>0</v>
      </c>
      <c r="I157" s="2">
        <f t="shared" si="25"/>
        <v>0</v>
      </c>
      <c r="J157" s="2">
        <f t="shared" si="25"/>
        <v>0</v>
      </c>
      <c r="K157" s="2">
        <f t="shared" si="25"/>
        <v>0</v>
      </c>
      <c r="L157" s="2">
        <f t="shared" si="25"/>
        <v>0</v>
      </c>
    </row>
    <row r="158" spans="1:12" ht="15">
      <c r="A158" s="35"/>
      <c r="B158" s="22"/>
      <c r="C158" s="25"/>
      <c r="D158" s="11" t="s">
        <v>50</v>
      </c>
      <c r="E158" s="8"/>
      <c r="F158" s="2"/>
      <c r="G158" s="2"/>
      <c r="H158" s="2"/>
      <c r="I158" s="2"/>
      <c r="J158" s="2"/>
      <c r="K158" s="2"/>
      <c r="L158" s="2"/>
    </row>
    <row r="159" spans="1:12" ht="15">
      <c r="A159" s="35"/>
      <c r="B159" s="22"/>
      <c r="C159" s="25"/>
      <c r="D159" s="11" t="s">
        <v>51</v>
      </c>
      <c r="E159" s="8"/>
      <c r="F159" s="13">
        <v>682.4</v>
      </c>
      <c r="G159" s="2"/>
      <c r="H159" s="2"/>
      <c r="I159" s="2"/>
      <c r="J159" s="2"/>
      <c r="K159" s="2"/>
      <c r="L159" s="2"/>
    </row>
    <row r="160" spans="1:12" ht="15">
      <c r="A160" s="35"/>
      <c r="B160" s="22"/>
      <c r="C160" s="25"/>
      <c r="D160" s="11" t="s">
        <v>52</v>
      </c>
      <c r="E160" s="8"/>
      <c r="F160" s="13">
        <v>44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</row>
    <row r="161" spans="1:12" ht="15">
      <c r="A161" s="36"/>
      <c r="B161" s="23"/>
      <c r="C161" s="26"/>
      <c r="D161" s="11" t="s">
        <v>58</v>
      </c>
      <c r="E161" s="8"/>
      <c r="F161" s="13"/>
      <c r="G161" s="2"/>
      <c r="H161" s="2"/>
      <c r="I161" s="2"/>
      <c r="J161" s="2"/>
      <c r="K161" s="2"/>
      <c r="L161" s="2"/>
    </row>
    <row r="162" spans="1:12" ht="14.25" customHeight="1">
      <c r="A162" s="34">
        <v>29</v>
      </c>
      <c r="B162" s="21" t="s">
        <v>61</v>
      </c>
      <c r="C162" s="24" t="s">
        <v>57</v>
      </c>
      <c r="D162" s="11" t="s">
        <v>45</v>
      </c>
      <c r="E162" s="8"/>
      <c r="F162" s="2">
        <f aca="true" t="shared" si="26" ref="F162:L162">+F163+F164+F165</f>
        <v>0</v>
      </c>
      <c r="G162" s="2">
        <f t="shared" si="26"/>
        <v>0</v>
      </c>
      <c r="H162" s="2">
        <f t="shared" si="26"/>
        <v>0</v>
      </c>
      <c r="I162" s="2">
        <f t="shared" si="26"/>
        <v>0</v>
      </c>
      <c r="J162" s="2">
        <f t="shared" si="26"/>
        <v>0</v>
      </c>
      <c r="K162" s="2">
        <f t="shared" si="26"/>
        <v>0</v>
      </c>
      <c r="L162" s="2">
        <f t="shared" si="26"/>
        <v>0</v>
      </c>
    </row>
    <row r="163" spans="1:12" ht="15">
      <c r="A163" s="35"/>
      <c r="B163" s="22"/>
      <c r="C163" s="25"/>
      <c r="D163" s="11" t="s">
        <v>50</v>
      </c>
      <c r="E163" s="8"/>
      <c r="F163" s="2">
        <f aca="true" t="shared" si="27" ref="F163:L163">+F168</f>
        <v>0</v>
      </c>
      <c r="G163" s="2">
        <f t="shared" si="27"/>
        <v>0</v>
      </c>
      <c r="H163" s="2">
        <f t="shared" si="27"/>
        <v>0</v>
      </c>
      <c r="I163" s="2">
        <f t="shared" si="27"/>
        <v>0</v>
      </c>
      <c r="J163" s="2">
        <f t="shared" si="27"/>
        <v>0</v>
      </c>
      <c r="K163" s="2">
        <f t="shared" si="27"/>
        <v>0</v>
      </c>
      <c r="L163" s="2">
        <f t="shared" si="27"/>
        <v>0</v>
      </c>
    </row>
    <row r="164" spans="1:12" ht="15">
      <c r="A164" s="35"/>
      <c r="B164" s="22"/>
      <c r="C164" s="25"/>
      <c r="D164" s="11" t="s">
        <v>51</v>
      </c>
      <c r="E164" s="8"/>
      <c r="F164" s="2"/>
      <c r="G164" s="2"/>
      <c r="H164" s="2"/>
      <c r="I164" s="2"/>
      <c r="J164" s="2"/>
      <c r="K164" s="2"/>
      <c r="L164" s="2"/>
    </row>
    <row r="165" spans="1:12" ht="15">
      <c r="A165" s="35"/>
      <c r="B165" s="22"/>
      <c r="C165" s="25"/>
      <c r="D165" s="11" t="s">
        <v>52</v>
      </c>
      <c r="E165" s="8"/>
      <c r="F165" s="2"/>
      <c r="G165" s="2"/>
      <c r="H165" s="2"/>
      <c r="I165" s="2"/>
      <c r="J165" s="2"/>
      <c r="K165" s="2"/>
      <c r="L165" s="2"/>
    </row>
    <row r="166" spans="1:12" ht="15">
      <c r="A166" s="36"/>
      <c r="B166" s="23"/>
      <c r="C166" s="26"/>
      <c r="D166" s="11" t="s">
        <v>58</v>
      </c>
      <c r="E166" s="8"/>
      <c r="F166" s="2"/>
      <c r="G166" s="2"/>
      <c r="H166" s="2"/>
      <c r="I166" s="2"/>
      <c r="J166" s="2"/>
      <c r="K166" s="2"/>
      <c r="L166" s="2"/>
    </row>
    <row r="167" spans="1:12" ht="0" customHeight="1" hidden="1">
      <c r="A167" s="37">
        <v>30</v>
      </c>
      <c r="B167" s="21"/>
      <c r="C167" s="24"/>
      <c r="D167" s="11"/>
      <c r="E167" s="8"/>
      <c r="F167" s="2"/>
      <c r="G167" s="2"/>
      <c r="H167" s="2"/>
      <c r="I167" s="2"/>
      <c r="J167" s="2"/>
      <c r="K167" s="2"/>
      <c r="L167" s="2"/>
    </row>
    <row r="168" spans="1:12" ht="15" hidden="1">
      <c r="A168" s="37"/>
      <c r="B168" s="22"/>
      <c r="C168" s="25"/>
      <c r="D168" s="11"/>
      <c r="E168" s="8"/>
      <c r="F168" s="2"/>
      <c r="G168" s="2"/>
      <c r="H168" s="2"/>
      <c r="I168" s="2"/>
      <c r="J168" s="2"/>
      <c r="K168" s="2"/>
      <c r="L168" s="2"/>
    </row>
    <row r="169" spans="1:12" ht="15" hidden="1">
      <c r="A169" s="37"/>
      <c r="B169" s="22"/>
      <c r="C169" s="25"/>
      <c r="D169" s="11"/>
      <c r="E169" s="8"/>
      <c r="F169" s="2"/>
      <c r="G169" s="2"/>
      <c r="H169" s="2"/>
      <c r="I169" s="2"/>
      <c r="J169" s="2"/>
      <c r="K169" s="2"/>
      <c r="L169" s="2"/>
    </row>
    <row r="170" spans="1:12" ht="15" hidden="1">
      <c r="A170" s="37"/>
      <c r="B170" s="22"/>
      <c r="C170" s="25"/>
      <c r="D170" s="11"/>
      <c r="E170" s="8"/>
      <c r="F170" s="2"/>
      <c r="G170" s="2"/>
      <c r="H170" s="2"/>
      <c r="I170" s="2"/>
      <c r="J170" s="2"/>
      <c r="K170" s="2"/>
      <c r="L170" s="2"/>
    </row>
    <row r="171" spans="1:12" ht="15" hidden="1">
      <c r="A171" s="15"/>
      <c r="B171" s="23"/>
      <c r="C171" s="26"/>
      <c r="D171" s="11"/>
      <c r="E171" s="8"/>
      <c r="F171" s="2"/>
      <c r="G171" s="2"/>
      <c r="H171" s="2"/>
      <c r="I171" s="2"/>
      <c r="J171" s="2"/>
      <c r="K171" s="2"/>
      <c r="L171" s="2"/>
    </row>
    <row r="172" spans="1:12" ht="14.25" customHeight="1">
      <c r="A172" s="34">
        <v>30</v>
      </c>
      <c r="B172" s="21" t="s">
        <v>62</v>
      </c>
      <c r="C172" s="24" t="s">
        <v>57</v>
      </c>
      <c r="D172" s="11" t="s">
        <v>45</v>
      </c>
      <c r="E172" s="8"/>
      <c r="F172" s="2">
        <f aca="true" t="shared" si="28" ref="F172:L172">+F175</f>
        <v>1185.4</v>
      </c>
      <c r="G172" s="2">
        <f t="shared" si="28"/>
        <v>0</v>
      </c>
      <c r="H172" s="2">
        <f t="shared" si="28"/>
        <v>0</v>
      </c>
      <c r="I172" s="2">
        <f t="shared" si="28"/>
        <v>1858.7</v>
      </c>
      <c r="J172" s="2">
        <f t="shared" si="28"/>
        <v>2280</v>
      </c>
      <c r="K172" s="2">
        <f t="shared" si="28"/>
        <v>737.8</v>
      </c>
      <c r="L172" s="2">
        <f t="shared" si="28"/>
        <v>737.8</v>
      </c>
    </row>
    <row r="173" spans="1:12" ht="15">
      <c r="A173" s="35"/>
      <c r="B173" s="22"/>
      <c r="C173" s="25"/>
      <c r="D173" s="11" t="s">
        <v>50</v>
      </c>
      <c r="E173" s="8"/>
      <c r="F173" s="2"/>
      <c r="G173" s="2"/>
      <c r="H173" s="2"/>
      <c r="I173" s="2"/>
      <c r="J173" s="2"/>
      <c r="K173" s="2"/>
      <c r="L173" s="2"/>
    </row>
    <row r="174" spans="1:12" ht="15">
      <c r="A174" s="35"/>
      <c r="B174" s="22"/>
      <c r="C174" s="25"/>
      <c r="D174" s="11" t="s">
        <v>51</v>
      </c>
      <c r="E174" s="8"/>
      <c r="F174" s="2"/>
      <c r="G174" s="2"/>
      <c r="H174" s="2"/>
      <c r="I174" s="2"/>
      <c r="J174" s="2"/>
      <c r="K174" s="2"/>
      <c r="L174" s="2"/>
    </row>
    <row r="175" spans="1:12" ht="15">
      <c r="A175" s="35"/>
      <c r="B175" s="22"/>
      <c r="C175" s="25"/>
      <c r="D175" s="11" t="s">
        <v>52</v>
      </c>
      <c r="E175" s="8"/>
      <c r="F175" s="13">
        <v>1185.4</v>
      </c>
      <c r="G175" s="2"/>
      <c r="H175" s="2"/>
      <c r="I175" s="2">
        <v>1858.7</v>
      </c>
      <c r="J175" s="2">
        <v>2280</v>
      </c>
      <c r="K175" s="2">
        <v>737.8</v>
      </c>
      <c r="L175" s="2">
        <v>737.8</v>
      </c>
    </row>
    <row r="176" spans="1:12" ht="15">
      <c r="A176" s="36"/>
      <c r="B176" s="23"/>
      <c r="C176" s="26"/>
      <c r="D176" s="11" t="s">
        <v>58</v>
      </c>
      <c r="E176" s="8"/>
      <c r="F176" s="13"/>
      <c r="G176" s="2"/>
      <c r="H176" s="2"/>
      <c r="I176" s="2"/>
      <c r="J176" s="2"/>
      <c r="K176" s="2"/>
      <c r="L176" s="2"/>
    </row>
    <row r="177" spans="1:12" ht="14.25" customHeight="1">
      <c r="A177" s="34">
        <v>31</v>
      </c>
      <c r="B177" s="21" t="s">
        <v>63</v>
      </c>
      <c r="C177" s="24" t="s">
        <v>57</v>
      </c>
      <c r="D177" s="11" t="s">
        <v>45</v>
      </c>
      <c r="E177" s="8"/>
      <c r="F177" s="2">
        <f aca="true" t="shared" si="29" ref="F177:L177">+F180</f>
        <v>110</v>
      </c>
      <c r="G177" s="2">
        <f t="shared" si="29"/>
        <v>99</v>
      </c>
      <c r="H177" s="2">
        <f t="shared" si="29"/>
        <v>99</v>
      </c>
      <c r="I177" s="2">
        <f t="shared" si="29"/>
        <v>146.9</v>
      </c>
      <c r="J177" s="2">
        <f t="shared" si="29"/>
        <v>151.3</v>
      </c>
      <c r="K177" s="2">
        <f t="shared" si="29"/>
        <v>155.8</v>
      </c>
      <c r="L177" s="2">
        <f t="shared" si="29"/>
        <v>155.8</v>
      </c>
    </row>
    <row r="178" spans="1:12" ht="15">
      <c r="A178" s="35"/>
      <c r="B178" s="22"/>
      <c r="C178" s="25"/>
      <c r="D178" s="11" t="s">
        <v>50</v>
      </c>
      <c r="E178" s="8"/>
      <c r="F178" s="2"/>
      <c r="G178" s="2"/>
      <c r="H178" s="2"/>
      <c r="I178" s="2"/>
      <c r="J178" s="2"/>
      <c r="K178" s="2"/>
      <c r="L178" s="2"/>
    </row>
    <row r="179" spans="1:12" ht="15">
      <c r="A179" s="35"/>
      <c r="B179" s="22"/>
      <c r="C179" s="25"/>
      <c r="D179" s="11" t="s">
        <v>51</v>
      </c>
      <c r="E179" s="8"/>
      <c r="F179" s="2"/>
      <c r="G179" s="2"/>
      <c r="H179" s="2"/>
      <c r="I179" s="2"/>
      <c r="J179" s="2"/>
      <c r="K179" s="2"/>
      <c r="L179" s="2"/>
    </row>
    <row r="180" spans="1:12" ht="15">
      <c r="A180" s="35"/>
      <c r="B180" s="22"/>
      <c r="C180" s="25"/>
      <c r="D180" s="11" t="s">
        <v>52</v>
      </c>
      <c r="E180" s="8"/>
      <c r="F180" s="13">
        <v>110</v>
      </c>
      <c r="G180" s="13">
        <v>99</v>
      </c>
      <c r="H180" s="13">
        <v>99</v>
      </c>
      <c r="I180" s="2">
        <v>146.9</v>
      </c>
      <c r="J180" s="2">
        <v>151.3</v>
      </c>
      <c r="K180" s="2">
        <v>155.8</v>
      </c>
      <c r="L180" s="2">
        <v>155.8</v>
      </c>
    </row>
    <row r="181" spans="1:12" ht="15">
      <c r="A181" s="36"/>
      <c r="B181" s="23"/>
      <c r="C181" s="26"/>
      <c r="D181" s="11" t="s">
        <v>58</v>
      </c>
      <c r="E181" s="8"/>
      <c r="F181" s="13"/>
      <c r="G181" s="13"/>
      <c r="H181" s="13"/>
      <c r="I181" s="2"/>
      <c r="J181" s="2"/>
      <c r="K181" s="2"/>
      <c r="L181" s="2"/>
    </row>
    <row r="182" spans="1:12" ht="15" customHeight="1">
      <c r="A182" s="34">
        <v>32</v>
      </c>
      <c r="B182" s="21" t="s">
        <v>64</v>
      </c>
      <c r="C182" s="24" t="s">
        <v>74</v>
      </c>
      <c r="D182" s="11" t="s">
        <v>45</v>
      </c>
      <c r="E182" s="8"/>
      <c r="F182" s="2">
        <f>+F187+F192+F197</f>
        <v>3675.3999999999996</v>
      </c>
      <c r="G182" s="2">
        <f>+G187+G192+G197</f>
        <v>0</v>
      </c>
      <c r="H182" s="2">
        <f aca="true" t="shared" si="30" ref="H182:L185">+H187</f>
        <v>0</v>
      </c>
      <c r="I182" s="2">
        <f t="shared" si="30"/>
        <v>0</v>
      </c>
      <c r="J182" s="2">
        <f t="shared" si="30"/>
        <v>0</v>
      </c>
      <c r="K182" s="2">
        <f t="shared" si="30"/>
        <v>0</v>
      </c>
      <c r="L182" s="2">
        <f t="shared" si="30"/>
        <v>0</v>
      </c>
    </row>
    <row r="183" spans="1:12" ht="15">
      <c r="A183" s="35"/>
      <c r="B183" s="22"/>
      <c r="C183" s="25"/>
      <c r="D183" s="11" t="s">
        <v>50</v>
      </c>
      <c r="E183" s="8"/>
      <c r="F183" s="2">
        <f>+F188+F193+F198</f>
        <v>0</v>
      </c>
      <c r="G183" s="2">
        <f>+G188</f>
        <v>0</v>
      </c>
      <c r="H183" s="2">
        <f t="shared" si="30"/>
        <v>0</v>
      </c>
      <c r="I183" s="2">
        <f t="shared" si="30"/>
        <v>0</v>
      </c>
      <c r="J183" s="2">
        <f t="shared" si="30"/>
        <v>0</v>
      </c>
      <c r="K183" s="2">
        <f t="shared" si="30"/>
        <v>0</v>
      </c>
      <c r="L183" s="2">
        <f t="shared" si="30"/>
        <v>0</v>
      </c>
    </row>
    <row r="184" spans="1:12" ht="15">
      <c r="A184" s="35"/>
      <c r="B184" s="22"/>
      <c r="C184" s="25"/>
      <c r="D184" s="11" t="s">
        <v>51</v>
      </c>
      <c r="E184" s="8"/>
      <c r="F184" s="2">
        <f>+F189+F194+F199</f>
        <v>0</v>
      </c>
      <c r="G184" s="2">
        <f>+G189+G194+G199</f>
        <v>0</v>
      </c>
      <c r="H184" s="2">
        <f t="shared" si="30"/>
        <v>0</v>
      </c>
      <c r="I184" s="2">
        <f t="shared" si="30"/>
        <v>0</v>
      </c>
      <c r="J184" s="2">
        <f t="shared" si="30"/>
        <v>0</v>
      </c>
      <c r="K184" s="2">
        <f t="shared" si="30"/>
        <v>0</v>
      </c>
      <c r="L184" s="2">
        <f t="shared" si="30"/>
        <v>0</v>
      </c>
    </row>
    <row r="185" spans="1:12" ht="15">
      <c r="A185" s="35"/>
      <c r="B185" s="22"/>
      <c r="C185" s="25"/>
      <c r="D185" s="11" t="s">
        <v>52</v>
      </c>
      <c r="E185" s="8"/>
      <c r="F185" s="2">
        <f>+F190+F195+F200</f>
        <v>3675.3999999999996</v>
      </c>
      <c r="G185" s="2">
        <f>+G190+G195+G200</f>
        <v>0</v>
      </c>
      <c r="H185" s="2">
        <f t="shared" si="30"/>
        <v>0</v>
      </c>
      <c r="I185" s="2">
        <f t="shared" si="30"/>
        <v>0</v>
      </c>
      <c r="J185" s="2">
        <f t="shared" si="30"/>
        <v>0</v>
      </c>
      <c r="K185" s="2">
        <f t="shared" si="30"/>
        <v>0</v>
      </c>
      <c r="L185" s="2">
        <f t="shared" si="30"/>
        <v>0</v>
      </c>
    </row>
    <row r="186" spans="1:12" ht="15">
      <c r="A186" s="36"/>
      <c r="B186" s="23"/>
      <c r="C186" s="26"/>
      <c r="D186" s="11" t="s">
        <v>58</v>
      </c>
      <c r="E186" s="8"/>
      <c r="F186" s="2"/>
      <c r="G186" s="2"/>
      <c r="H186" s="2"/>
      <c r="I186" s="2"/>
      <c r="J186" s="2"/>
      <c r="K186" s="2"/>
      <c r="L186" s="2"/>
    </row>
    <row r="187" spans="1:12" ht="16.5" customHeight="1">
      <c r="A187" s="34">
        <v>33</v>
      </c>
      <c r="B187" s="38" t="s">
        <v>138</v>
      </c>
      <c r="C187" s="24" t="s">
        <v>74</v>
      </c>
      <c r="D187" s="11" t="s">
        <v>45</v>
      </c>
      <c r="E187" s="8"/>
      <c r="F187" s="2">
        <f>+F188+F189+F190</f>
        <v>3654</v>
      </c>
      <c r="G187" s="2">
        <f>+G189+G190</f>
        <v>0</v>
      </c>
      <c r="H187" s="2"/>
      <c r="I187" s="2"/>
      <c r="J187" s="2"/>
      <c r="K187" s="2"/>
      <c r="L187" s="2"/>
    </row>
    <row r="188" spans="1:12" ht="15">
      <c r="A188" s="35"/>
      <c r="B188" s="39"/>
      <c r="C188" s="25"/>
      <c r="D188" s="11" t="s">
        <v>50</v>
      </c>
      <c r="E188" s="8"/>
      <c r="F188" s="2"/>
      <c r="G188" s="2"/>
      <c r="H188" s="2"/>
      <c r="I188" s="2"/>
      <c r="J188" s="2"/>
      <c r="K188" s="2"/>
      <c r="L188" s="2"/>
    </row>
    <row r="189" spans="1:12" ht="15">
      <c r="A189" s="35"/>
      <c r="B189" s="39"/>
      <c r="C189" s="25"/>
      <c r="D189" s="11" t="s">
        <v>51</v>
      </c>
      <c r="E189" s="8"/>
      <c r="F189" s="2"/>
      <c r="G189" s="2"/>
      <c r="H189" s="2"/>
      <c r="I189" s="2"/>
      <c r="J189" s="2"/>
      <c r="K189" s="2"/>
      <c r="L189" s="2"/>
    </row>
    <row r="190" spans="1:12" ht="15">
      <c r="A190" s="35"/>
      <c r="B190" s="39"/>
      <c r="C190" s="25"/>
      <c r="D190" s="11" t="s">
        <v>52</v>
      </c>
      <c r="E190" s="8"/>
      <c r="F190" s="2">
        <v>3654</v>
      </c>
      <c r="G190" s="2"/>
      <c r="H190" s="2"/>
      <c r="I190" s="2"/>
      <c r="J190" s="2"/>
      <c r="K190" s="2"/>
      <c r="L190" s="2"/>
    </row>
    <row r="191" spans="1:12" ht="15">
      <c r="A191" s="36"/>
      <c r="B191" s="40"/>
      <c r="C191" s="26"/>
      <c r="D191" s="11" t="s">
        <v>58</v>
      </c>
      <c r="E191" s="8"/>
      <c r="F191" s="2"/>
      <c r="G191" s="2"/>
      <c r="H191" s="2"/>
      <c r="I191" s="2"/>
      <c r="J191" s="2"/>
      <c r="K191" s="2"/>
      <c r="L191" s="2"/>
    </row>
    <row r="192" spans="1:12" ht="16.5" customHeight="1">
      <c r="A192" s="34">
        <v>34</v>
      </c>
      <c r="B192" s="21" t="s">
        <v>91</v>
      </c>
      <c r="C192" s="24" t="s">
        <v>74</v>
      </c>
      <c r="D192" s="11" t="s">
        <v>45</v>
      </c>
      <c r="E192" s="8"/>
      <c r="F192" s="2">
        <f>+F193+F194+F195</f>
        <v>10.7</v>
      </c>
      <c r="G192" s="2">
        <f>+G195</f>
        <v>0</v>
      </c>
      <c r="H192" s="2"/>
      <c r="I192" s="2"/>
      <c r="J192" s="2"/>
      <c r="K192" s="2"/>
      <c r="L192" s="2"/>
    </row>
    <row r="193" spans="1:12" ht="15">
      <c r="A193" s="35"/>
      <c r="B193" s="22"/>
      <c r="C193" s="25"/>
      <c r="D193" s="11" t="s">
        <v>50</v>
      </c>
      <c r="E193" s="8"/>
      <c r="F193" s="2"/>
      <c r="G193" s="2"/>
      <c r="H193" s="2"/>
      <c r="I193" s="2"/>
      <c r="J193" s="2"/>
      <c r="K193" s="2"/>
      <c r="L193" s="2"/>
    </row>
    <row r="194" spans="1:12" ht="15">
      <c r="A194" s="35"/>
      <c r="B194" s="22"/>
      <c r="C194" s="25"/>
      <c r="D194" s="11" t="s">
        <v>51</v>
      </c>
      <c r="E194" s="8"/>
      <c r="F194" s="2"/>
      <c r="G194" s="2"/>
      <c r="H194" s="2"/>
      <c r="I194" s="2"/>
      <c r="J194" s="2"/>
      <c r="K194" s="2"/>
      <c r="L194" s="2"/>
    </row>
    <row r="195" spans="1:12" ht="15">
      <c r="A195" s="35"/>
      <c r="B195" s="22"/>
      <c r="C195" s="25"/>
      <c r="D195" s="11" t="s">
        <v>52</v>
      </c>
      <c r="E195" s="8"/>
      <c r="F195" s="2">
        <v>10.7</v>
      </c>
      <c r="G195" s="2"/>
      <c r="H195" s="2"/>
      <c r="I195" s="2"/>
      <c r="J195" s="2"/>
      <c r="K195" s="2"/>
      <c r="L195" s="2"/>
    </row>
    <row r="196" spans="1:12" ht="15">
      <c r="A196" s="36"/>
      <c r="B196" s="23"/>
      <c r="C196" s="26"/>
      <c r="D196" s="11" t="s">
        <v>58</v>
      </c>
      <c r="E196" s="8"/>
      <c r="F196" s="2"/>
      <c r="G196" s="2"/>
      <c r="H196" s="2"/>
      <c r="I196" s="2"/>
      <c r="J196" s="2"/>
      <c r="K196" s="2"/>
      <c r="L196" s="2"/>
    </row>
    <row r="197" spans="1:12" ht="16.5" customHeight="1">
      <c r="A197" s="34">
        <v>35</v>
      </c>
      <c r="B197" s="21" t="s">
        <v>92</v>
      </c>
      <c r="C197" s="24" t="s">
        <v>74</v>
      </c>
      <c r="D197" s="11" t="s">
        <v>45</v>
      </c>
      <c r="E197" s="8"/>
      <c r="F197" s="2">
        <f>+F198+F199+F200</f>
        <v>10.7</v>
      </c>
      <c r="G197" s="2">
        <f>+G200</f>
        <v>0</v>
      </c>
      <c r="H197" s="2"/>
      <c r="I197" s="2"/>
      <c r="J197" s="2"/>
      <c r="K197" s="2"/>
      <c r="L197" s="2"/>
    </row>
    <row r="198" spans="1:12" ht="15">
      <c r="A198" s="35"/>
      <c r="B198" s="22"/>
      <c r="C198" s="25"/>
      <c r="D198" s="11" t="s">
        <v>50</v>
      </c>
      <c r="E198" s="8"/>
      <c r="F198" s="2"/>
      <c r="G198" s="2"/>
      <c r="H198" s="2"/>
      <c r="I198" s="2"/>
      <c r="J198" s="2"/>
      <c r="K198" s="2"/>
      <c r="L198" s="2"/>
    </row>
    <row r="199" spans="1:12" ht="15">
      <c r="A199" s="35"/>
      <c r="B199" s="22"/>
      <c r="C199" s="25"/>
      <c r="D199" s="11" t="s">
        <v>51</v>
      </c>
      <c r="E199" s="8"/>
      <c r="F199" s="2"/>
      <c r="G199" s="2"/>
      <c r="H199" s="2"/>
      <c r="I199" s="2"/>
      <c r="J199" s="2"/>
      <c r="K199" s="2"/>
      <c r="L199" s="2"/>
    </row>
    <row r="200" spans="1:12" ht="15">
      <c r="A200" s="35"/>
      <c r="B200" s="22"/>
      <c r="C200" s="25"/>
      <c r="D200" s="11" t="s">
        <v>52</v>
      </c>
      <c r="E200" s="8"/>
      <c r="F200" s="2">
        <v>10.7</v>
      </c>
      <c r="G200" s="2"/>
      <c r="H200" s="2"/>
      <c r="I200" s="2"/>
      <c r="J200" s="2"/>
      <c r="K200" s="2"/>
      <c r="L200" s="2"/>
    </row>
    <row r="201" spans="1:12" ht="15">
      <c r="A201" s="36"/>
      <c r="B201" s="23"/>
      <c r="C201" s="26"/>
      <c r="D201" s="11" t="s">
        <v>58</v>
      </c>
      <c r="E201" s="8"/>
      <c r="F201" s="2"/>
      <c r="G201" s="2"/>
      <c r="H201" s="2"/>
      <c r="I201" s="2"/>
      <c r="J201" s="2"/>
      <c r="K201" s="2"/>
      <c r="L201" s="2"/>
    </row>
    <row r="202" spans="1:12" ht="15" customHeight="1">
      <c r="A202" s="34">
        <v>36</v>
      </c>
      <c r="B202" s="21" t="s">
        <v>66</v>
      </c>
      <c r="C202" s="24" t="s">
        <v>65</v>
      </c>
      <c r="D202" s="11" t="s">
        <v>45</v>
      </c>
      <c r="E202" s="8"/>
      <c r="F202" s="2">
        <f>+F203+F204+F205-0.1</f>
        <v>1723.6000000000001</v>
      </c>
      <c r="G202" s="2">
        <f aca="true" t="shared" si="31" ref="G202:L202">+G203+G204+G205</f>
        <v>1733.6000000000001</v>
      </c>
      <c r="H202" s="2">
        <f t="shared" si="31"/>
        <v>1733.6000000000001</v>
      </c>
      <c r="I202" s="2">
        <f t="shared" si="31"/>
        <v>0</v>
      </c>
      <c r="J202" s="2">
        <f t="shared" si="31"/>
        <v>0</v>
      </c>
      <c r="K202" s="2">
        <f t="shared" si="31"/>
        <v>0</v>
      </c>
      <c r="L202" s="2">
        <f t="shared" si="31"/>
        <v>0</v>
      </c>
    </row>
    <row r="203" spans="1:12" ht="15">
      <c r="A203" s="35"/>
      <c r="B203" s="22"/>
      <c r="C203" s="25"/>
      <c r="D203" s="11" t="s">
        <v>50</v>
      </c>
      <c r="E203" s="8"/>
      <c r="F203" s="2"/>
      <c r="G203" s="2"/>
      <c r="H203" s="2"/>
      <c r="I203" s="2"/>
      <c r="J203" s="2"/>
      <c r="K203" s="2"/>
      <c r="L203" s="2"/>
    </row>
    <row r="204" spans="1:12" ht="15">
      <c r="A204" s="35"/>
      <c r="B204" s="22"/>
      <c r="C204" s="25"/>
      <c r="D204" s="11" t="s">
        <v>51</v>
      </c>
      <c r="E204" s="8"/>
      <c r="F204" s="13">
        <v>1620.2</v>
      </c>
      <c r="G204" s="13">
        <v>1620.2</v>
      </c>
      <c r="H204" s="13">
        <v>1620.2</v>
      </c>
      <c r="I204" s="2"/>
      <c r="J204" s="2"/>
      <c r="K204" s="2"/>
      <c r="L204" s="2"/>
    </row>
    <row r="205" spans="1:12" ht="15">
      <c r="A205" s="35"/>
      <c r="B205" s="22"/>
      <c r="C205" s="25"/>
      <c r="D205" s="11" t="s">
        <v>52</v>
      </c>
      <c r="E205" s="8"/>
      <c r="F205" s="13">
        <v>103.5</v>
      </c>
      <c r="G205" s="13">
        <v>113.4</v>
      </c>
      <c r="H205" s="13">
        <v>113.4</v>
      </c>
      <c r="I205" s="2"/>
      <c r="J205" s="2"/>
      <c r="K205" s="2"/>
      <c r="L205" s="2"/>
    </row>
    <row r="206" spans="1:12" ht="15">
      <c r="A206" s="36"/>
      <c r="B206" s="23"/>
      <c r="C206" s="26"/>
      <c r="D206" s="11" t="s">
        <v>58</v>
      </c>
      <c r="E206" s="8"/>
      <c r="F206" s="13"/>
      <c r="G206" s="13"/>
      <c r="H206" s="13"/>
      <c r="I206" s="2"/>
      <c r="J206" s="2"/>
      <c r="K206" s="2"/>
      <c r="L206" s="2"/>
    </row>
    <row r="207" spans="1:12" ht="14.25" customHeight="1">
      <c r="A207" s="34">
        <v>37</v>
      </c>
      <c r="B207" s="21" t="s">
        <v>31</v>
      </c>
      <c r="C207" s="24" t="s">
        <v>65</v>
      </c>
      <c r="D207" s="11" t="s">
        <v>45</v>
      </c>
      <c r="E207" s="8"/>
      <c r="F207" s="2">
        <f aca="true" t="shared" si="32" ref="F207:L207">+F208+F209+F210</f>
        <v>307.5</v>
      </c>
      <c r="G207" s="2">
        <f t="shared" si="32"/>
        <v>567.5</v>
      </c>
      <c r="H207" s="2">
        <f t="shared" si="32"/>
        <v>163</v>
      </c>
      <c r="I207" s="2">
        <f t="shared" si="32"/>
        <v>425</v>
      </c>
      <c r="J207" s="2">
        <f t="shared" si="32"/>
        <v>425</v>
      </c>
      <c r="K207" s="2">
        <f t="shared" si="32"/>
        <v>0</v>
      </c>
      <c r="L207" s="2">
        <f t="shared" si="32"/>
        <v>0</v>
      </c>
    </row>
    <row r="208" spans="1:12" ht="15">
      <c r="A208" s="35"/>
      <c r="B208" s="22"/>
      <c r="C208" s="25"/>
      <c r="D208" s="11" t="s">
        <v>50</v>
      </c>
      <c r="E208" s="8"/>
      <c r="F208" s="2"/>
      <c r="G208" s="2"/>
      <c r="H208" s="2"/>
      <c r="I208" s="2"/>
      <c r="J208" s="2"/>
      <c r="K208" s="2"/>
      <c r="L208" s="2"/>
    </row>
    <row r="209" spans="1:12" ht="15">
      <c r="A209" s="35"/>
      <c r="B209" s="22"/>
      <c r="C209" s="25"/>
      <c r="D209" s="11" t="s">
        <v>51</v>
      </c>
      <c r="E209" s="8"/>
      <c r="F209" s="2"/>
      <c r="G209" s="2"/>
      <c r="H209" s="2"/>
      <c r="I209" s="2"/>
      <c r="J209" s="2"/>
      <c r="K209" s="2"/>
      <c r="L209" s="2"/>
    </row>
    <row r="210" spans="1:12" ht="15">
      <c r="A210" s="35"/>
      <c r="B210" s="22"/>
      <c r="C210" s="25"/>
      <c r="D210" s="11" t="s">
        <v>52</v>
      </c>
      <c r="E210" s="8"/>
      <c r="F210" s="2">
        <f aca="true" t="shared" si="33" ref="F210:L210">+F215+F220+F225+F230+F235+F240+F245</f>
        <v>307.5</v>
      </c>
      <c r="G210" s="2">
        <f t="shared" si="33"/>
        <v>567.5</v>
      </c>
      <c r="H210" s="2">
        <f t="shared" si="33"/>
        <v>163</v>
      </c>
      <c r="I210" s="2">
        <f t="shared" si="33"/>
        <v>425</v>
      </c>
      <c r="J210" s="2">
        <f t="shared" si="33"/>
        <v>425</v>
      </c>
      <c r="K210" s="2">
        <f t="shared" si="33"/>
        <v>0</v>
      </c>
      <c r="L210" s="2">
        <f t="shared" si="33"/>
        <v>0</v>
      </c>
    </row>
    <row r="211" spans="1:12" ht="15">
      <c r="A211" s="36"/>
      <c r="B211" s="23"/>
      <c r="C211" s="26"/>
      <c r="D211" s="11" t="s">
        <v>58</v>
      </c>
      <c r="E211" s="8"/>
      <c r="F211" s="2"/>
      <c r="G211" s="2"/>
      <c r="H211" s="2"/>
      <c r="I211" s="2"/>
      <c r="J211" s="2"/>
      <c r="K211" s="2"/>
      <c r="L211" s="2"/>
    </row>
    <row r="212" spans="1:12" ht="14.25" customHeight="1">
      <c r="A212" s="34">
        <v>35</v>
      </c>
      <c r="B212" s="24" t="s">
        <v>77</v>
      </c>
      <c r="C212" s="24" t="s">
        <v>65</v>
      </c>
      <c r="D212" s="11" t="s">
        <v>45</v>
      </c>
      <c r="E212" s="8"/>
      <c r="F212" s="2">
        <f>+F213+F214+F215</f>
        <v>0</v>
      </c>
      <c r="G212" s="2">
        <f>+G215</f>
        <v>0</v>
      </c>
      <c r="H212" s="2"/>
      <c r="I212" s="2"/>
      <c r="J212" s="2"/>
      <c r="K212" s="2"/>
      <c r="L212" s="2"/>
    </row>
    <row r="213" spans="1:12" ht="14.25" customHeight="1">
      <c r="A213" s="35"/>
      <c r="B213" s="25"/>
      <c r="C213" s="25"/>
      <c r="D213" s="11" t="s">
        <v>50</v>
      </c>
      <c r="E213" s="8"/>
      <c r="F213" s="2"/>
      <c r="G213" s="2"/>
      <c r="H213" s="2"/>
      <c r="I213" s="2"/>
      <c r="J213" s="2"/>
      <c r="K213" s="2"/>
      <c r="L213" s="2"/>
    </row>
    <row r="214" spans="1:12" ht="15">
      <c r="A214" s="35"/>
      <c r="B214" s="25"/>
      <c r="C214" s="25"/>
      <c r="D214" s="11" t="s">
        <v>51</v>
      </c>
      <c r="E214" s="8"/>
      <c r="F214" s="2"/>
      <c r="G214" s="2"/>
      <c r="H214" s="2"/>
      <c r="I214" s="2"/>
      <c r="J214" s="2"/>
      <c r="K214" s="2"/>
      <c r="L214" s="2"/>
    </row>
    <row r="215" spans="1:12" ht="13.5" customHeight="1">
      <c r="A215" s="35"/>
      <c r="B215" s="25"/>
      <c r="C215" s="25"/>
      <c r="D215" s="11" t="s">
        <v>52</v>
      </c>
      <c r="E215" s="8"/>
      <c r="F215" s="2"/>
      <c r="G215" s="2"/>
      <c r="H215" s="2"/>
      <c r="I215" s="2"/>
      <c r="J215" s="2"/>
      <c r="K215" s="2"/>
      <c r="L215" s="2"/>
    </row>
    <row r="216" spans="1:12" ht="13.5" customHeight="1">
      <c r="A216" s="36"/>
      <c r="B216" s="26"/>
      <c r="C216" s="26"/>
      <c r="D216" s="11" t="s">
        <v>58</v>
      </c>
      <c r="E216" s="8"/>
      <c r="F216" s="2"/>
      <c r="G216" s="2"/>
      <c r="H216" s="2"/>
      <c r="I216" s="2"/>
      <c r="J216" s="2"/>
      <c r="K216" s="2"/>
      <c r="L216" s="2"/>
    </row>
    <row r="217" spans="1:12" ht="15" customHeight="1">
      <c r="A217" s="34">
        <v>36</v>
      </c>
      <c r="B217" s="24" t="s">
        <v>0</v>
      </c>
      <c r="C217" s="24" t="s">
        <v>65</v>
      </c>
      <c r="D217" s="11" t="s">
        <v>45</v>
      </c>
      <c r="E217" s="8"/>
      <c r="F217" s="2">
        <f>+F218+F219+F220</f>
        <v>152</v>
      </c>
      <c r="G217" s="2">
        <f>+G220</f>
        <v>152</v>
      </c>
      <c r="H217" s="2">
        <f>+H220</f>
        <v>152</v>
      </c>
      <c r="I217" s="2">
        <v>144</v>
      </c>
      <c r="J217" s="2">
        <v>144</v>
      </c>
      <c r="K217" s="2"/>
      <c r="L217" s="2"/>
    </row>
    <row r="218" spans="1:12" ht="15">
      <c r="A218" s="35"/>
      <c r="B218" s="25"/>
      <c r="C218" s="25"/>
      <c r="D218" s="11" t="s">
        <v>50</v>
      </c>
      <c r="E218" s="8"/>
      <c r="F218" s="2"/>
      <c r="G218" s="2"/>
      <c r="H218" s="2"/>
      <c r="I218" s="2"/>
      <c r="J218" s="2"/>
      <c r="K218" s="2"/>
      <c r="L218" s="2"/>
    </row>
    <row r="219" spans="1:12" ht="15">
      <c r="A219" s="35"/>
      <c r="B219" s="25"/>
      <c r="C219" s="25"/>
      <c r="D219" s="11" t="s">
        <v>51</v>
      </c>
      <c r="E219" s="8"/>
      <c r="F219" s="2"/>
      <c r="G219" s="2"/>
      <c r="H219" s="2"/>
      <c r="I219" s="2"/>
      <c r="J219" s="2"/>
      <c r="K219" s="2"/>
      <c r="L219" s="2"/>
    </row>
    <row r="220" spans="1:12" ht="25.5" customHeight="1">
      <c r="A220" s="35"/>
      <c r="B220" s="25"/>
      <c r="C220" s="25"/>
      <c r="D220" s="11" t="s">
        <v>52</v>
      </c>
      <c r="E220" s="8"/>
      <c r="F220" s="13">
        <v>152</v>
      </c>
      <c r="G220" s="13">
        <v>152</v>
      </c>
      <c r="H220" s="13">
        <v>152</v>
      </c>
      <c r="I220" s="2">
        <v>144</v>
      </c>
      <c r="J220" s="2">
        <v>144</v>
      </c>
      <c r="K220" s="2"/>
      <c r="L220" s="2"/>
    </row>
    <row r="221" spans="1:12" ht="25.5" customHeight="1">
      <c r="A221" s="36"/>
      <c r="B221" s="26"/>
      <c r="C221" s="26"/>
      <c r="D221" s="11" t="s">
        <v>58</v>
      </c>
      <c r="E221" s="8"/>
      <c r="F221" s="13"/>
      <c r="G221" s="13"/>
      <c r="H221" s="13"/>
      <c r="I221" s="2"/>
      <c r="J221" s="2"/>
      <c r="K221" s="2"/>
      <c r="L221" s="2"/>
    </row>
    <row r="222" spans="1:12" ht="21.75" customHeight="1">
      <c r="A222" s="34">
        <v>37</v>
      </c>
      <c r="B222" s="24" t="s">
        <v>122</v>
      </c>
      <c r="C222" s="24" t="s">
        <v>65</v>
      </c>
      <c r="D222" s="11" t="s">
        <v>45</v>
      </c>
      <c r="E222" s="8"/>
      <c r="F222" s="2"/>
      <c r="G222" s="2">
        <f>+G223+G224+G225</f>
        <v>260</v>
      </c>
      <c r="H222" s="2">
        <f>+H223+H224+H225</f>
        <v>0</v>
      </c>
      <c r="I222" s="2">
        <f>+I223+I224+I225</f>
        <v>260</v>
      </c>
      <c r="J222" s="2">
        <f>+J223+J224+J225</f>
        <v>260</v>
      </c>
      <c r="K222" s="2"/>
      <c r="L222" s="2"/>
    </row>
    <row r="223" spans="1:12" ht="21.75" customHeight="1">
      <c r="A223" s="35"/>
      <c r="B223" s="25"/>
      <c r="C223" s="25"/>
      <c r="D223" s="11" t="s">
        <v>50</v>
      </c>
      <c r="E223" s="8"/>
      <c r="F223" s="2"/>
      <c r="G223" s="2"/>
      <c r="H223" s="2"/>
      <c r="I223" s="2"/>
      <c r="J223" s="2"/>
      <c r="K223" s="2"/>
      <c r="L223" s="2"/>
    </row>
    <row r="224" spans="1:12" ht="21.75" customHeight="1">
      <c r="A224" s="35"/>
      <c r="B224" s="25"/>
      <c r="C224" s="25"/>
      <c r="D224" s="11" t="s">
        <v>51</v>
      </c>
      <c r="E224" s="8"/>
      <c r="F224" s="2"/>
      <c r="G224" s="2"/>
      <c r="H224" s="2"/>
      <c r="I224" s="2"/>
      <c r="J224" s="2"/>
      <c r="K224" s="2"/>
      <c r="L224" s="2"/>
    </row>
    <row r="225" spans="1:12" ht="21.75" customHeight="1">
      <c r="A225" s="35"/>
      <c r="B225" s="25"/>
      <c r="C225" s="25"/>
      <c r="D225" s="11" t="s">
        <v>52</v>
      </c>
      <c r="E225" s="8"/>
      <c r="F225" s="2"/>
      <c r="G225" s="13">
        <v>260</v>
      </c>
      <c r="H225" s="2"/>
      <c r="I225" s="2">
        <v>260</v>
      </c>
      <c r="J225" s="2">
        <v>260</v>
      </c>
      <c r="K225" s="2"/>
      <c r="L225" s="2"/>
    </row>
    <row r="226" spans="1:12" ht="21.75" customHeight="1">
      <c r="A226" s="36"/>
      <c r="B226" s="26"/>
      <c r="C226" s="26"/>
      <c r="D226" s="11" t="s">
        <v>58</v>
      </c>
      <c r="E226" s="8"/>
      <c r="F226" s="2"/>
      <c r="G226" s="13"/>
      <c r="H226" s="2"/>
      <c r="I226" s="2"/>
      <c r="J226" s="2"/>
      <c r="K226" s="2"/>
      <c r="L226" s="2"/>
    </row>
    <row r="227" spans="1:12" ht="21.75" customHeight="1">
      <c r="A227" s="34">
        <v>38</v>
      </c>
      <c r="B227" s="24" t="s">
        <v>1</v>
      </c>
      <c r="C227" s="24" t="s">
        <v>65</v>
      </c>
      <c r="D227" s="11" t="s">
        <v>45</v>
      </c>
      <c r="E227" s="8"/>
      <c r="F227" s="2"/>
      <c r="G227" s="2">
        <f>+G228+G229+G230</f>
        <v>0</v>
      </c>
      <c r="H227" s="2"/>
      <c r="I227" s="2"/>
      <c r="J227" s="2"/>
      <c r="K227" s="2"/>
      <c r="L227" s="2"/>
    </row>
    <row r="228" spans="1:12" ht="21.75" customHeight="1">
      <c r="A228" s="35"/>
      <c r="B228" s="25"/>
      <c r="C228" s="25"/>
      <c r="D228" s="11" t="s">
        <v>50</v>
      </c>
      <c r="E228" s="8"/>
      <c r="F228" s="2"/>
      <c r="G228" s="2"/>
      <c r="H228" s="2"/>
      <c r="I228" s="2"/>
      <c r="J228" s="2"/>
      <c r="K228" s="2"/>
      <c r="L228" s="2"/>
    </row>
    <row r="229" spans="1:12" ht="21.75" customHeight="1">
      <c r="A229" s="35"/>
      <c r="B229" s="25"/>
      <c r="C229" s="25"/>
      <c r="D229" s="11" t="s">
        <v>51</v>
      </c>
      <c r="E229" s="8"/>
      <c r="F229" s="2"/>
      <c r="G229" s="2"/>
      <c r="H229" s="2"/>
      <c r="I229" s="2"/>
      <c r="J229" s="2"/>
      <c r="K229" s="2"/>
      <c r="L229" s="2"/>
    </row>
    <row r="230" spans="1:12" ht="21.75" customHeight="1">
      <c r="A230" s="35"/>
      <c r="B230" s="25"/>
      <c r="C230" s="25"/>
      <c r="D230" s="11" t="s">
        <v>52</v>
      </c>
      <c r="E230" s="8"/>
      <c r="F230" s="2"/>
      <c r="G230" s="2"/>
      <c r="H230" s="2"/>
      <c r="I230" s="2"/>
      <c r="J230" s="2"/>
      <c r="K230" s="2"/>
      <c r="L230" s="2"/>
    </row>
    <row r="231" spans="1:12" ht="21.75" customHeight="1">
      <c r="A231" s="36"/>
      <c r="B231" s="26"/>
      <c r="C231" s="26"/>
      <c r="D231" s="11" t="s">
        <v>58</v>
      </c>
      <c r="E231" s="8"/>
      <c r="F231" s="2"/>
      <c r="G231" s="2"/>
      <c r="H231" s="2"/>
      <c r="I231" s="2"/>
      <c r="J231" s="2"/>
      <c r="K231" s="2"/>
      <c r="L231" s="2"/>
    </row>
    <row r="232" spans="1:12" ht="21.75" customHeight="1">
      <c r="A232" s="34">
        <v>39</v>
      </c>
      <c r="B232" s="24" t="s">
        <v>2</v>
      </c>
      <c r="C232" s="24" t="s">
        <v>65</v>
      </c>
      <c r="D232" s="11" t="s">
        <v>45</v>
      </c>
      <c r="E232" s="8"/>
      <c r="F232" s="2">
        <f aca="true" t="shared" si="34" ref="F232:L232">+F233+F234+F235</f>
        <v>0</v>
      </c>
      <c r="G232" s="2">
        <f t="shared" si="34"/>
        <v>0</v>
      </c>
      <c r="H232" s="2">
        <f t="shared" si="34"/>
        <v>0</v>
      </c>
      <c r="I232" s="2">
        <f t="shared" si="34"/>
        <v>10</v>
      </c>
      <c r="J232" s="2">
        <f t="shared" si="34"/>
        <v>10</v>
      </c>
      <c r="K232" s="2">
        <f t="shared" si="34"/>
        <v>0</v>
      </c>
      <c r="L232" s="2">
        <f t="shared" si="34"/>
        <v>0</v>
      </c>
    </row>
    <row r="233" spans="1:12" ht="21.75" customHeight="1">
      <c r="A233" s="35"/>
      <c r="B233" s="25"/>
      <c r="C233" s="25"/>
      <c r="D233" s="11" t="s">
        <v>50</v>
      </c>
      <c r="E233" s="8"/>
      <c r="F233" s="2"/>
      <c r="G233" s="2"/>
      <c r="H233" s="2"/>
      <c r="I233" s="2"/>
      <c r="J233" s="2"/>
      <c r="K233" s="2"/>
      <c r="L233" s="2"/>
    </row>
    <row r="234" spans="1:12" ht="21.75" customHeight="1">
      <c r="A234" s="35"/>
      <c r="B234" s="25"/>
      <c r="C234" s="25"/>
      <c r="D234" s="11" t="s">
        <v>51</v>
      </c>
      <c r="E234" s="8"/>
      <c r="F234" s="2"/>
      <c r="G234" s="2"/>
      <c r="H234" s="2"/>
      <c r="I234" s="2"/>
      <c r="J234" s="2"/>
      <c r="K234" s="2"/>
      <c r="L234" s="2"/>
    </row>
    <row r="235" spans="1:12" ht="21.75" customHeight="1">
      <c r="A235" s="35"/>
      <c r="B235" s="25"/>
      <c r="C235" s="25"/>
      <c r="D235" s="11" t="s">
        <v>52</v>
      </c>
      <c r="E235" s="8"/>
      <c r="F235" s="2"/>
      <c r="G235" s="2"/>
      <c r="H235" s="2"/>
      <c r="I235" s="2">
        <v>10</v>
      </c>
      <c r="J235" s="2">
        <v>10</v>
      </c>
      <c r="K235" s="2"/>
      <c r="L235" s="2"/>
    </row>
    <row r="236" spans="1:12" ht="21.75" customHeight="1">
      <c r="A236" s="36"/>
      <c r="B236" s="26"/>
      <c r="C236" s="26"/>
      <c r="D236" s="11" t="s">
        <v>58</v>
      </c>
      <c r="E236" s="8"/>
      <c r="F236" s="2"/>
      <c r="G236" s="2"/>
      <c r="H236" s="2"/>
      <c r="I236" s="2"/>
      <c r="J236" s="2"/>
      <c r="K236" s="2"/>
      <c r="L236" s="2"/>
    </row>
    <row r="237" spans="1:12" ht="21.75" customHeight="1">
      <c r="A237" s="34">
        <v>40</v>
      </c>
      <c r="B237" s="24" t="s">
        <v>3</v>
      </c>
      <c r="C237" s="24" t="s">
        <v>65</v>
      </c>
      <c r="D237" s="11" t="s">
        <v>45</v>
      </c>
      <c r="E237" s="8"/>
      <c r="F237" s="2">
        <f aca="true" t="shared" si="35" ref="F237:L237">+F238+F239+F240</f>
        <v>144.5</v>
      </c>
      <c r="G237" s="2">
        <f t="shared" si="35"/>
        <v>144.5</v>
      </c>
      <c r="H237" s="2">
        <f t="shared" si="35"/>
        <v>0</v>
      </c>
      <c r="I237" s="2">
        <f t="shared" si="35"/>
        <v>0</v>
      </c>
      <c r="J237" s="2">
        <f t="shared" si="35"/>
        <v>0</v>
      </c>
      <c r="K237" s="2">
        <f t="shared" si="35"/>
        <v>0</v>
      </c>
      <c r="L237" s="2">
        <f t="shared" si="35"/>
        <v>0</v>
      </c>
    </row>
    <row r="238" spans="1:12" ht="21.75" customHeight="1">
      <c r="A238" s="35"/>
      <c r="B238" s="25"/>
      <c r="C238" s="25"/>
      <c r="D238" s="11" t="s">
        <v>50</v>
      </c>
      <c r="E238" s="8"/>
      <c r="F238" s="2"/>
      <c r="G238" s="2"/>
      <c r="H238" s="2"/>
      <c r="I238" s="2"/>
      <c r="J238" s="2"/>
      <c r="K238" s="2"/>
      <c r="L238" s="2"/>
    </row>
    <row r="239" spans="1:12" ht="21.75" customHeight="1">
      <c r="A239" s="35"/>
      <c r="B239" s="25"/>
      <c r="C239" s="25"/>
      <c r="D239" s="11" t="s">
        <v>51</v>
      </c>
      <c r="E239" s="8"/>
      <c r="F239" s="2"/>
      <c r="G239" s="2"/>
      <c r="H239" s="2"/>
      <c r="I239" s="2"/>
      <c r="J239" s="2"/>
      <c r="K239" s="2"/>
      <c r="L239" s="2"/>
    </row>
    <row r="240" spans="1:12" ht="21.75" customHeight="1">
      <c r="A240" s="35"/>
      <c r="B240" s="25"/>
      <c r="C240" s="25"/>
      <c r="D240" s="11" t="s">
        <v>52</v>
      </c>
      <c r="E240" s="8"/>
      <c r="F240" s="13">
        <v>144.5</v>
      </c>
      <c r="G240" s="13">
        <v>144.5</v>
      </c>
      <c r="H240" s="2"/>
      <c r="I240" s="2"/>
      <c r="J240" s="2"/>
      <c r="K240" s="2"/>
      <c r="L240" s="2"/>
    </row>
    <row r="241" spans="1:12" ht="21.75" customHeight="1">
      <c r="A241" s="36"/>
      <c r="B241" s="26"/>
      <c r="C241" s="26"/>
      <c r="D241" s="11" t="s">
        <v>58</v>
      </c>
      <c r="E241" s="8"/>
      <c r="F241" s="13"/>
      <c r="G241" s="13"/>
      <c r="H241" s="2"/>
      <c r="I241" s="2"/>
      <c r="J241" s="2"/>
      <c r="K241" s="2"/>
      <c r="L241" s="2"/>
    </row>
    <row r="242" spans="1:12" ht="21.75" customHeight="1">
      <c r="A242" s="34">
        <v>41</v>
      </c>
      <c r="B242" s="24" t="s">
        <v>4</v>
      </c>
      <c r="C242" s="24" t="s">
        <v>65</v>
      </c>
      <c r="D242" s="11" t="s">
        <v>45</v>
      </c>
      <c r="E242" s="8"/>
      <c r="F242" s="2">
        <f aca="true" t="shared" si="36" ref="F242:L242">+F243+F244+F245</f>
        <v>11</v>
      </c>
      <c r="G242" s="2">
        <f t="shared" si="36"/>
        <v>11</v>
      </c>
      <c r="H242" s="2">
        <f t="shared" si="36"/>
        <v>11</v>
      </c>
      <c r="I242" s="2">
        <f t="shared" si="36"/>
        <v>11</v>
      </c>
      <c r="J242" s="2">
        <f t="shared" si="36"/>
        <v>11</v>
      </c>
      <c r="K242" s="2">
        <f t="shared" si="36"/>
        <v>0</v>
      </c>
      <c r="L242" s="2">
        <f t="shared" si="36"/>
        <v>0</v>
      </c>
    </row>
    <row r="243" spans="1:12" ht="21.75" customHeight="1">
      <c r="A243" s="35"/>
      <c r="B243" s="25"/>
      <c r="C243" s="25"/>
      <c r="D243" s="11" t="s">
        <v>50</v>
      </c>
      <c r="E243" s="8"/>
      <c r="F243" s="2"/>
      <c r="G243" s="2"/>
      <c r="H243" s="2"/>
      <c r="I243" s="2"/>
      <c r="J243" s="2"/>
      <c r="K243" s="2"/>
      <c r="L243" s="2"/>
    </row>
    <row r="244" spans="1:12" ht="21.75" customHeight="1">
      <c r="A244" s="35"/>
      <c r="B244" s="25"/>
      <c r="C244" s="25"/>
      <c r="D244" s="11" t="s">
        <v>51</v>
      </c>
      <c r="E244" s="8"/>
      <c r="F244" s="2"/>
      <c r="G244" s="2"/>
      <c r="H244" s="2"/>
      <c r="I244" s="2"/>
      <c r="J244" s="2"/>
      <c r="K244" s="2"/>
      <c r="L244" s="2"/>
    </row>
    <row r="245" spans="1:12" ht="21.75" customHeight="1">
      <c r="A245" s="35"/>
      <c r="B245" s="25"/>
      <c r="C245" s="25"/>
      <c r="D245" s="11" t="s">
        <v>52</v>
      </c>
      <c r="E245" s="8"/>
      <c r="F245" s="13">
        <v>11</v>
      </c>
      <c r="G245" s="13">
        <v>11</v>
      </c>
      <c r="H245" s="13">
        <v>11</v>
      </c>
      <c r="I245" s="2">
        <v>11</v>
      </c>
      <c r="J245" s="2">
        <v>11</v>
      </c>
      <c r="K245" s="2"/>
      <c r="L245" s="2"/>
    </row>
    <row r="246" spans="1:12" ht="21.75" customHeight="1">
      <c r="A246" s="36"/>
      <c r="B246" s="26"/>
      <c r="C246" s="26"/>
      <c r="D246" s="11" t="s">
        <v>58</v>
      </c>
      <c r="E246" s="8"/>
      <c r="F246" s="13"/>
      <c r="G246" s="13"/>
      <c r="H246" s="13"/>
      <c r="I246" s="2"/>
      <c r="J246" s="2"/>
      <c r="K246" s="2"/>
      <c r="L246" s="2"/>
    </row>
    <row r="247" spans="1:12" ht="14.25" customHeight="1">
      <c r="A247" s="34">
        <v>42</v>
      </c>
      <c r="B247" s="21" t="s">
        <v>30</v>
      </c>
      <c r="C247" s="24" t="s">
        <v>65</v>
      </c>
      <c r="D247" s="11" t="s">
        <v>45</v>
      </c>
      <c r="E247" s="8"/>
      <c r="F247" s="2">
        <f aca="true" t="shared" si="37" ref="F247:L247">+F248+F249+F250</f>
        <v>537.4</v>
      </c>
      <c r="G247" s="2">
        <f t="shared" si="37"/>
        <v>1187</v>
      </c>
      <c r="H247" s="2">
        <f t="shared" si="37"/>
        <v>1400</v>
      </c>
      <c r="I247" s="2">
        <f t="shared" si="37"/>
        <v>1471.7000000000003</v>
      </c>
      <c r="J247" s="2">
        <f t="shared" si="37"/>
        <v>1471.7000000000003</v>
      </c>
      <c r="K247" s="2">
        <f t="shared" si="37"/>
        <v>0</v>
      </c>
      <c r="L247" s="2">
        <f t="shared" si="37"/>
        <v>0</v>
      </c>
    </row>
    <row r="248" spans="1:12" ht="15">
      <c r="A248" s="35"/>
      <c r="B248" s="22"/>
      <c r="C248" s="25"/>
      <c r="D248" s="11" t="s">
        <v>50</v>
      </c>
      <c r="E248" s="8"/>
      <c r="F248" s="2"/>
      <c r="G248" s="2"/>
      <c r="H248" s="2"/>
      <c r="I248" s="2"/>
      <c r="J248" s="2"/>
      <c r="K248" s="2"/>
      <c r="L248" s="2"/>
    </row>
    <row r="249" spans="1:12" ht="15">
      <c r="A249" s="35"/>
      <c r="B249" s="22"/>
      <c r="C249" s="25"/>
      <c r="D249" s="11" t="s">
        <v>51</v>
      </c>
      <c r="E249" s="8"/>
      <c r="F249" s="2">
        <f aca="true" t="shared" si="38" ref="F249:H250">+F254+F259+F264+F269+F274+F279+F284+F289+F294+F299</f>
        <v>0</v>
      </c>
      <c r="G249" s="2">
        <f t="shared" si="38"/>
        <v>417.7</v>
      </c>
      <c r="H249" s="2">
        <f t="shared" si="38"/>
        <v>630.8</v>
      </c>
      <c r="I249" s="2"/>
      <c r="J249" s="2"/>
      <c r="K249" s="2"/>
      <c r="L249" s="2"/>
    </row>
    <row r="250" spans="1:12" ht="15">
      <c r="A250" s="35"/>
      <c r="B250" s="22"/>
      <c r="C250" s="25"/>
      <c r="D250" s="11" t="s">
        <v>52</v>
      </c>
      <c r="E250" s="8"/>
      <c r="F250" s="2">
        <f t="shared" si="38"/>
        <v>537.4</v>
      </c>
      <c r="G250" s="2">
        <f t="shared" si="38"/>
        <v>769.3000000000001</v>
      </c>
      <c r="H250" s="2">
        <f t="shared" si="38"/>
        <v>769.2</v>
      </c>
      <c r="I250" s="2">
        <f>+I255+I260+I265+I270+I275+I280+I285+I290+I295</f>
        <v>1471.7000000000003</v>
      </c>
      <c r="J250" s="2">
        <f>+J255+J260+J265+J270+J275+J280+J285+J290+J295</f>
        <v>1471.7000000000003</v>
      </c>
      <c r="K250" s="2">
        <f>+K255+K260+K265+K270+K275+K280+K285+K290+K295</f>
        <v>0</v>
      </c>
      <c r="L250" s="2">
        <f>+L255+L260+L265+L270+L275+L280+L285+L290+L295</f>
        <v>0</v>
      </c>
    </row>
    <row r="251" spans="1:12" ht="15">
      <c r="A251" s="36"/>
      <c r="B251" s="23"/>
      <c r="C251" s="26"/>
      <c r="D251" s="11" t="s">
        <v>58</v>
      </c>
      <c r="E251" s="8"/>
      <c r="F251" s="2"/>
      <c r="G251" s="2"/>
      <c r="H251" s="2"/>
      <c r="I251" s="2"/>
      <c r="J251" s="2"/>
      <c r="K251" s="2"/>
      <c r="L251" s="2"/>
    </row>
    <row r="252" spans="1:12" ht="21.75" customHeight="1">
      <c r="A252" s="34">
        <v>43</v>
      </c>
      <c r="B252" s="24" t="s">
        <v>5</v>
      </c>
      <c r="C252" s="24" t="s">
        <v>65</v>
      </c>
      <c r="D252" s="11" t="s">
        <v>45</v>
      </c>
      <c r="E252" s="8"/>
      <c r="F252" s="2">
        <f aca="true" t="shared" si="39" ref="F252:L252">+F253+F254+F255</f>
        <v>3.5</v>
      </c>
      <c r="G252" s="2">
        <f t="shared" si="39"/>
        <v>3.5</v>
      </c>
      <c r="H252" s="2">
        <f t="shared" si="39"/>
        <v>3.5</v>
      </c>
      <c r="I252" s="2">
        <f t="shared" si="39"/>
        <v>3.5</v>
      </c>
      <c r="J252" s="2">
        <f t="shared" si="39"/>
        <v>3.5</v>
      </c>
      <c r="K252" s="2">
        <f t="shared" si="39"/>
        <v>0</v>
      </c>
      <c r="L252" s="2">
        <f t="shared" si="39"/>
        <v>0</v>
      </c>
    </row>
    <row r="253" spans="1:12" ht="21.75" customHeight="1">
      <c r="A253" s="35"/>
      <c r="B253" s="25"/>
      <c r="C253" s="25"/>
      <c r="D253" s="11" t="s">
        <v>50</v>
      </c>
      <c r="E253" s="8"/>
      <c r="F253" s="2"/>
      <c r="G253" s="2"/>
      <c r="H253" s="2"/>
      <c r="I253" s="2"/>
      <c r="J253" s="2"/>
      <c r="K253" s="2"/>
      <c r="L253" s="2"/>
    </row>
    <row r="254" spans="1:12" ht="21.75" customHeight="1">
      <c r="A254" s="35"/>
      <c r="B254" s="25"/>
      <c r="C254" s="25"/>
      <c r="D254" s="11" t="s">
        <v>51</v>
      </c>
      <c r="E254" s="8"/>
      <c r="F254" s="2"/>
      <c r="G254" s="2"/>
      <c r="H254" s="2"/>
      <c r="I254" s="2"/>
      <c r="J254" s="2"/>
      <c r="K254" s="2"/>
      <c r="L254" s="2"/>
    </row>
    <row r="255" spans="1:12" ht="21.75" customHeight="1">
      <c r="A255" s="35"/>
      <c r="B255" s="25"/>
      <c r="C255" s="25"/>
      <c r="D255" s="11" t="s">
        <v>52</v>
      </c>
      <c r="E255" s="8"/>
      <c r="F255" s="13">
        <v>3.5</v>
      </c>
      <c r="G255" s="13">
        <v>3.5</v>
      </c>
      <c r="H255" s="13">
        <v>3.5</v>
      </c>
      <c r="I255" s="2">
        <v>3.5</v>
      </c>
      <c r="J255" s="2">
        <v>3.5</v>
      </c>
      <c r="K255" s="2"/>
      <c r="L255" s="2"/>
    </row>
    <row r="256" spans="1:12" ht="21.75" customHeight="1">
      <c r="A256" s="36"/>
      <c r="B256" s="26"/>
      <c r="C256" s="26"/>
      <c r="D256" s="11" t="s">
        <v>58</v>
      </c>
      <c r="E256" s="8"/>
      <c r="F256" s="13"/>
      <c r="G256" s="13"/>
      <c r="H256" s="13"/>
      <c r="I256" s="2"/>
      <c r="J256" s="2"/>
      <c r="K256" s="2"/>
      <c r="L256" s="2"/>
    </row>
    <row r="257" spans="1:12" ht="21.75" customHeight="1">
      <c r="A257" s="34">
        <v>44</v>
      </c>
      <c r="B257" s="24" t="s">
        <v>6</v>
      </c>
      <c r="C257" s="24" t="s">
        <v>65</v>
      </c>
      <c r="D257" s="11" t="s">
        <v>45</v>
      </c>
      <c r="E257" s="8"/>
      <c r="F257" s="2">
        <f aca="true" t="shared" si="40" ref="F257:L257">+F258+F259+F260</f>
        <v>0</v>
      </c>
      <c r="G257" s="2">
        <f t="shared" si="40"/>
        <v>0</v>
      </c>
      <c r="H257" s="2">
        <f t="shared" si="40"/>
        <v>0</v>
      </c>
      <c r="I257" s="2">
        <f t="shared" si="40"/>
        <v>0</v>
      </c>
      <c r="J257" s="2">
        <f t="shared" si="40"/>
        <v>0</v>
      </c>
      <c r="K257" s="2">
        <f t="shared" si="40"/>
        <v>0</v>
      </c>
      <c r="L257" s="2">
        <f t="shared" si="40"/>
        <v>0</v>
      </c>
    </row>
    <row r="258" spans="1:12" ht="21.75" customHeight="1">
      <c r="A258" s="35"/>
      <c r="B258" s="25"/>
      <c r="C258" s="25"/>
      <c r="D258" s="11" t="s">
        <v>50</v>
      </c>
      <c r="E258" s="8"/>
      <c r="F258" s="2"/>
      <c r="G258" s="2"/>
      <c r="H258" s="2"/>
      <c r="I258" s="2"/>
      <c r="J258" s="2"/>
      <c r="K258" s="2"/>
      <c r="L258" s="2"/>
    </row>
    <row r="259" spans="1:12" ht="21.75" customHeight="1">
      <c r="A259" s="35"/>
      <c r="B259" s="25"/>
      <c r="C259" s="25"/>
      <c r="D259" s="11" t="s">
        <v>51</v>
      </c>
      <c r="E259" s="8"/>
      <c r="F259" s="2"/>
      <c r="G259" s="2"/>
      <c r="H259" s="2"/>
      <c r="I259" s="2"/>
      <c r="J259" s="2"/>
      <c r="K259" s="2"/>
      <c r="L259" s="2"/>
    </row>
    <row r="260" spans="1:12" ht="40.5" customHeight="1">
      <c r="A260" s="35"/>
      <c r="B260" s="25"/>
      <c r="C260" s="25"/>
      <c r="D260" s="11" t="s">
        <v>52</v>
      </c>
      <c r="E260" s="8"/>
      <c r="F260" s="2"/>
      <c r="G260" s="2"/>
      <c r="H260" s="2"/>
      <c r="I260" s="2"/>
      <c r="J260" s="2"/>
      <c r="K260" s="2"/>
      <c r="L260" s="2"/>
    </row>
    <row r="261" spans="1:12" ht="40.5" customHeight="1">
      <c r="A261" s="36"/>
      <c r="B261" s="26"/>
      <c r="C261" s="26"/>
      <c r="D261" s="11" t="s">
        <v>58</v>
      </c>
      <c r="E261" s="8"/>
      <c r="F261" s="2"/>
      <c r="G261" s="2"/>
      <c r="H261" s="2"/>
      <c r="I261" s="2"/>
      <c r="J261" s="2"/>
      <c r="K261" s="2"/>
      <c r="L261" s="2"/>
    </row>
    <row r="262" spans="1:12" ht="21.75" customHeight="1">
      <c r="A262" s="34">
        <v>45</v>
      </c>
      <c r="B262" s="24" t="s">
        <v>7</v>
      </c>
      <c r="C262" s="24" t="s">
        <v>65</v>
      </c>
      <c r="D262" s="11" t="s">
        <v>45</v>
      </c>
      <c r="E262" s="8"/>
      <c r="F262" s="2">
        <f aca="true" t="shared" si="41" ref="F262:L262">+F263+F264+F265</f>
        <v>6.7</v>
      </c>
      <c r="G262" s="2">
        <f t="shared" si="41"/>
        <v>6.7</v>
      </c>
      <c r="H262" s="2">
        <f t="shared" si="41"/>
        <v>6.7</v>
      </c>
      <c r="I262" s="2">
        <f t="shared" si="41"/>
        <v>6.7</v>
      </c>
      <c r="J262" s="2">
        <f t="shared" si="41"/>
        <v>6.7</v>
      </c>
      <c r="K262" s="2">
        <f t="shared" si="41"/>
        <v>0</v>
      </c>
      <c r="L262" s="2">
        <f t="shared" si="41"/>
        <v>0</v>
      </c>
    </row>
    <row r="263" spans="1:12" ht="21.75" customHeight="1">
      <c r="A263" s="35"/>
      <c r="B263" s="25"/>
      <c r="C263" s="25"/>
      <c r="D263" s="11" t="s">
        <v>50</v>
      </c>
      <c r="E263" s="8"/>
      <c r="F263" s="2"/>
      <c r="G263" s="2"/>
      <c r="H263" s="2"/>
      <c r="I263" s="2"/>
      <c r="J263" s="2"/>
      <c r="K263" s="2"/>
      <c r="L263" s="2"/>
    </row>
    <row r="264" spans="1:12" ht="21.75" customHeight="1">
      <c r="A264" s="35"/>
      <c r="B264" s="25"/>
      <c r="C264" s="25"/>
      <c r="D264" s="11" t="s">
        <v>51</v>
      </c>
      <c r="E264" s="8"/>
      <c r="F264" s="2"/>
      <c r="G264" s="2"/>
      <c r="H264" s="2"/>
      <c r="I264" s="2"/>
      <c r="J264" s="2"/>
      <c r="K264" s="2"/>
      <c r="L264" s="2"/>
    </row>
    <row r="265" spans="1:12" ht="21.75" customHeight="1">
      <c r="A265" s="35"/>
      <c r="B265" s="25"/>
      <c r="C265" s="25"/>
      <c r="D265" s="11" t="s">
        <v>52</v>
      </c>
      <c r="E265" s="8"/>
      <c r="F265" s="13">
        <v>6.7</v>
      </c>
      <c r="G265" s="13">
        <v>6.7</v>
      </c>
      <c r="H265" s="13">
        <v>6.7</v>
      </c>
      <c r="I265" s="2">
        <v>6.7</v>
      </c>
      <c r="J265" s="2">
        <v>6.7</v>
      </c>
      <c r="K265" s="2"/>
      <c r="L265" s="2"/>
    </row>
    <row r="266" spans="1:12" ht="21.75" customHeight="1">
      <c r="A266" s="36"/>
      <c r="B266" s="26"/>
      <c r="C266" s="26"/>
      <c r="D266" s="11" t="s">
        <v>58</v>
      </c>
      <c r="E266" s="8"/>
      <c r="F266" s="13"/>
      <c r="G266" s="13"/>
      <c r="H266" s="13"/>
      <c r="I266" s="2"/>
      <c r="J266" s="2"/>
      <c r="K266" s="2"/>
      <c r="L266" s="2"/>
    </row>
    <row r="267" spans="1:12" ht="21.75" customHeight="1">
      <c r="A267" s="34">
        <v>46</v>
      </c>
      <c r="B267" s="24" t="s">
        <v>8</v>
      </c>
      <c r="C267" s="24" t="s">
        <v>65</v>
      </c>
      <c r="D267" s="11" t="s">
        <v>45</v>
      </c>
      <c r="E267" s="8"/>
      <c r="F267" s="2">
        <f aca="true" t="shared" si="42" ref="F267:L267">+F268+F269+F270</f>
        <v>356</v>
      </c>
      <c r="G267" s="2">
        <f t="shared" si="42"/>
        <v>712</v>
      </c>
      <c r="H267" s="2">
        <f t="shared" si="42"/>
        <v>712</v>
      </c>
      <c r="I267" s="2">
        <f t="shared" si="42"/>
        <v>1081.4</v>
      </c>
      <c r="J267" s="2">
        <f t="shared" si="42"/>
        <v>1081.4</v>
      </c>
      <c r="K267" s="2">
        <f t="shared" si="42"/>
        <v>0</v>
      </c>
      <c r="L267" s="2">
        <f t="shared" si="42"/>
        <v>0</v>
      </c>
    </row>
    <row r="268" spans="1:12" ht="21.75" customHeight="1">
      <c r="A268" s="35"/>
      <c r="B268" s="25"/>
      <c r="C268" s="25"/>
      <c r="D268" s="11" t="s">
        <v>50</v>
      </c>
      <c r="E268" s="8"/>
      <c r="F268" s="2"/>
      <c r="G268" s="2"/>
      <c r="H268" s="2"/>
      <c r="I268" s="2"/>
      <c r="J268" s="2"/>
      <c r="K268" s="2"/>
      <c r="L268" s="2"/>
    </row>
    <row r="269" spans="1:12" ht="21.75" customHeight="1">
      <c r="A269" s="35"/>
      <c r="B269" s="25"/>
      <c r="C269" s="25"/>
      <c r="D269" s="11" t="s">
        <v>51</v>
      </c>
      <c r="E269" s="8"/>
      <c r="F269" s="2"/>
      <c r="G269" s="2"/>
      <c r="H269" s="2"/>
      <c r="I269" s="2"/>
      <c r="J269" s="2"/>
      <c r="K269" s="2"/>
      <c r="L269" s="2"/>
    </row>
    <row r="270" spans="1:12" ht="21.75" customHeight="1">
      <c r="A270" s="35"/>
      <c r="B270" s="25"/>
      <c r="C270" s="25"/>
      <c r="D270" s="11" t="s">
        <v>52</v>
      </c>
      <c r="E270" s="8"/>
      <c r="F270" s="13">
        <v>356</v>
      </c>
      <c r="G270" s="13">
        <v>712</v>
      </c>
      <c r="H270" s="13">
        <v>712</v>
      </c>
      <c r="I270" s="2">
        <v>1081.4</v>
      </c>
      <c r="J270" s="2">
        <v>1081.4</v>
      </c>
      <c r="K270" s="2"/>
      <c r="L270" s="2"/>
    </row>
    <row r="271" spans="1:12" ht="21.75" customHeight="1">
      <c r="A271" s="36"/>
      <c r="B271" s="26"/>
      <c r="C271" s="26"/>
      <c r="D271" s="11" t="s">
        <v>58</v>
      </c>
      <c r="E271" s="8"/>
      <c r="F271" s="13"/>
      <c r="G271" s="13"/>
      <c r="H271" s="13"/>
      <c r="I271" s="2"/>
      <c r="J271" s="2"/>
      <c r="K271" s="2"/>
      <c r="L271" s="2"/>
    </row>
    <row r="272" spans="1:12" ht="21.75" customHeight="1">
      <c r="A272" s="34">
        <v>47</v>
      </c>
      <c r="B272" s="24" t="s">
        <v>9</v>
      </c>
      <c r="C272" s="24" t="s">
        <v>65</v>
      </c>
      <c r="D272" s="11" t="s">
        <v>45</v>
      </c>
      <c r="E272" s="8"/>
      <c r="F272" s="2">
        <f aca="true" t="shared" si="43" ref="F272:L272">+F273+F274+F275</f>
        <v>0</v>
      </c>
      <c r="G272" s="2">
        <f t="shared" si="43"/>
        <v>0</v>
      </c>
      <c r="H272" s="2">
        <f t="shared" si="43"/>
        <v>0</v>
      </c>
      <c r="I272" s="2">
        <f t="shared" si="43"/>
        <v>45</v>
      </c>
      <c r="J272" s="2">
        <f t="shared" si="43"/>
        <v>45</v>
      </c>
      <c r="K272" s="2">
        <f t="shared" si="43"/>
        <v>0</v>
      </c>
      <c r="L272" s="2">
        <f t="shared" si="43"/>
        <v>0</v>
      </c>
    </row>
    <row r="273" spans="1:12" ht="21.75" customHeight="1">
      <c r="A273" s="35"/>
      <c r="B273" s="25"/>
      <c r="C273" s="25"/>
      <c r="D273" s="11" t="s">
        <v>50</v>
      </c>
      <c r="E273" s="8"/>
      <c r="F273" s="2"/>
      <c r="G273" s="2"/>
      <c r="H273" s="2"/>
      <c r="I273" s="2"/>
      <c r="J273" s="2"/>
      <c r="K273" s="2"/>
      <c r="L273" s="2"/>
    </row>
    <row r="274" spans="1:12" ht="21.75" customHeight="1">
      <c r="A274" s="35"/>
      <c r="B274" s="25"/>
      <c r="C274" s="25"/>
      <c r="D274" s="11" t="s">
        <v>51</v>
      </c>
      <c r="E274" s="8"/>
      <c r="F274" s="2"/>
      <c r="G274" s="2"/>
      <c r="H274" s="2"/>
      <c r="I274" s="2"/>
      <c r="J274" s="2"/>
      <c r="K274" s="2"/>
      <c r="L274" s="2"/>
    </row>
    <row r="275" spans="1:12" ht="21.75" customHeight="1">
      <c r="A275" s="35"/>
      <c r="B275" s="25"/>
      <c r="C275" s="25"/>
      <c r="D275" s="11" t="s">
        <v>52</v>
      </c>
      <c r="E275" s="8"/>
      <c r="F275" s="2"/>
      <c r="G275" s="2"/>
      <c r="H275" s="2"/>
      <c r="I275" s="2">
        <v>45</v>
      </c>
      <c r="J275" s="2">
        <v>45</v>
      </c>
      <c r="K275" s="2"/>
      <c r="L275" s="2"/>
    </row>
    <row r="276" spans="1:12" ht="21.75" customHeight="1">
      <c r="A276" s="36"/>
      <c r="B276" s="26"/>
      <c r="C276" s="26"/>
      <c r="D276" s="11" t="s">
        <v>58</v>
      </c>
      <c r="E276" s="8"/>
      <c r="F276" s="2"/>
      <c r="G276" s="2"/>
      <c r="H276" s="2"/>
      <c r="I276" s="2"/>
      <c r="J276" s="2"/>
      <c r="K276" s="2"/>
      <c r="L276" s="2"/>
    </row>
    <row r="277" spans="1:12" ht="21.75" customHeight="1">
      <c r="A277" s="34">
        <v>48</v>
      </c>
      <c r="B277" s="24" t="s">
        <v>10</v>
      </c>
      <c r="C277" s="24" t="s">
        <v>65</v>
      </c>
      <c r="D277" s="11" t="s">
        <v>45</v>
      </c>
      <c r="E277" s="8"/>
      <c r="F277" s="2">
        <f aca="true" t="shared" si="44" ref="F277:L277">+F278+F279+F280</f>
        <v>0</v>
      </c>
      <c r="G277" s="2">
        <f t="shared" si="44"/>
        <v>0</v>
      </c>
      <c r="H277" s="2">
        <f t="shared" si="44"/>
        <v>0</v>
      </c>
      <c r="I277" s="2">
        <f t="shared" si="44"/>
        <v>0</v>
      </c>
      <c r="J277" s="2">
        <f t="shared" si="44"/>
        <v>0</v>
      </c>
      <c r="K277" s="2">
        <f t="shared" si="44"/>
        <v>0</v>
      </c>
      <c r="L277" s="2">
        <f t="shared" si="44"/>
        <v>0</v>
      </c>
    </row>
    <row r="278" spans="1:12" ht="21.75" customHeight="1">
      <c r="A278" s="35"/>
      <c r="B278" s="25"/>
      <c r="C278" s="25"/>
      <c r="D278" s="11" t="s">
        <v>50</v>
      </c>
      <c r="E278" s="8"/>
      <c r="F278" s="2"/>
      <c r="G278" s="2"/>
      <c r="H278" s="2"/>
      <c r="I278" s="2"/>
      <c r="J278" s="2"/>
      <c r="K278" s="2"/>
      <c r="L278" s="2"/>
    </row>
    <row r="279" spans="1:12" ht="21.75" customHeight="1">
      <c r="A279" s="35"/>
      <c r="B279" s="25"/>
      <c r="C279" s="25"/>
      <c r="D279" s="11" t="s">
        <v>51</v>
      </c>
      <c r="E279" s="8"/>
      <c r="F279" s="2"/>
      <c r="G279" s="2"/>
      <c r="H279" s="2"/>
      <c r="I279" s="2"/>
      <c r="J279" s="2"/>
      <c r="K279" s="2"/>
      <c r="L279" s="2"/>
    </row>
    <row r="280" spans="1:12" ht="48" customHeight="1">
      <c r="A280" s="35"/>
      <c r="B280" s="25"/>
      <c r="C280" s="25"/>
      <c r="D280" s="11" t="s">
        <v>52</v>
      </c>
      <c r="E280" s="8"/>
      <c r="F280" s="2"/>
      <c r="G280" s="2"/>
      <c r="H280" s="2"/>
      <c r="I280" s="2"/>
      <c r="J280" s="2"/>
      <c r="K280" s="2"/>
      <c r="L280" s="2"/>
    </row>
    <row r="281" spans="1:12" ht="18" customHeight="1">
      <c r="A281" s="36"/>
      <c r="B281" s="26"/>
      <c r="C281" s="26"/>
      <c r="D281" s="11" t="s">
        <v>58</v>
      </c>
      <c r="E281" s="8"/>
      <c r="F281" s="2"/>
      <c r="G281" s="2"/>
      <c r="H281" s="2"/>
      <c r="I281" s="2"/>
      <c r="J281" s="2"/>
      <c r="K281" s="2"/>
      <c r="L281" s="2"/>
    </row>
    <row r="282" spans="1:12" ht="21.75" customHeight="1">
      <c r="A282" s="34">
        <v>49</v>
      </c>
      <c r="B282" s="24" t="s">
        <v>11</v>
      </c>
      <c r="C282" s="24" t="s">
        <v>65</v>
      </c>
      <c r="D282" s="11" t="s">
        <v>45</v>
      </c>
      <c r="E282" s="8"/>
      <c r="F282" s="2">
        <f aca="true" t="shared" si="45" ref="F282:L282">+F283+F284+F285</f>
        <v>6.7</v>
      </c>
      <c r="G282" s="2">
        <f t="shared" si="45"/>
        <v>6.7</v>
      </c>
      <c r="H282" s="2">
        <f t="shared" si="45"/>
        <v>6.7</v>
      </c>
      <c r="I282" s="2">
        <f t="shared" si="45"/>
        <v>6.7</v>
      </c>
      <c r="J282" s="2">
        <f t="shared" si="45"/>
        <v>6.7</v>
      </c>
      <c r="K282" s="2">
        <f t="shared" si="45"/>
        <v>0</v>
      </c>
      <c r="L282" s="2">
        <f t="shared" si="45"/>
        <v>0</v>
      </c>
    </row>
    <row r="283" spans="1:12" ht="21.75" customHeight="1">
      <c r="A283" s="35"/>
      <c r="B283" s="25"/>
      <c r="C283" s="25"/>
      <c r="D283" s="11" t="s">
        <v>50</v>
      </c>
      <c r="E283" s="8"/>
      <c r="F283" s="2"/>
      <c r="G283" s="2"/>
      <c r="H283" s="2"/>
      <c r="I283" s="2"/>
      <c r="J283" s="2"/>
      <c r="K283" s="2"/>
      <c r="L283" s="2"/>
    </row>
    <row r="284" spans="1:12" ht="21.75" customHeight="1">
      <c r="A284" s="35"/>
      <c r="B284" s="25"/>
      <c r="C284" s="25"/>
      <c r="D284" s="11" t="s">
        <v>51</v>
      </c>
      <c r="E284" s="8"/>
      <c r="F284" s="2"/>
      <c r="G284" s="2"/>
      <c r="H284" s="2"/>
      <c r="I284" s="2"/>
      <c r="J284" s="2"/>
      <c r="K284" s="2"/>
      <c r="L284" s="2"/>
    </row>
    <row r="285" spans="1:12" ht="21.75" customHeight="1">
      <c r="A285" s="35"/>
      <c r="B285" s="25"/>
      <c r="C285" s="25"/>
      <c r="D285" s="11" t="s">
        <v>52</v>
      </c>
      <c r="E285" s="8"/>
      <c r="F285" s="13">
        <v>6.7</v>
      </c>
      <c r="G285" s="13">
        <v>6.7</v>
      </c>
      <c r="H285" s="13">
        <v>6.7</v>
      </c>
      <c r="I285" s="2">
        <v>6.7</v>
      </c>
      <c r="J285" s="2">
        <v>6.7</v>
      </c>
      <c r="K285" s="2"/>
      <c r="L285" s="2"/>
    </row>
    <row r="286" spans="1:12" ht="21.75" customHeight="1">
      <c r="A286" s="36"/>
      <c r="B286" s="26"/>
      <c r="C286" s="26"/>
      <c r="D286" s="11" t="s">
        <v>58</v>
      </c>
      <c r="E286" s="8"/>
      <c r="F286" s="13"/>
      <c r="G286" s="13"/>
      <c r="H286" s="13"/>
      <c r="I286" s="2"/>
      <c r="J286" s="2"/>
      <c r="K286" s="2"/>
      <c r="L286" s="2"/>
    </row>
    <row r="287" spans="1:12" ht="21.75" customHeight="1">
      <c r="A287" s="34">
        <v>50</v>
      </c>
      <c r="B287" s="24" t="s">
        <v>12</v>
      </c>
      <c r="C287" s="24" t="s">
        <v>65</v>
      </c>
      <c r="D287" s="11" t="s">
        <v>45</v>
      </c>
      <c r="E287" s="8"/>
      <c r="F287" s="2">
        <f aca="true" t="shared" si="46" ref="F287:L287">+F288+F289+F290</f>
        <v>151.10000000000002</v>
      </c>
      <c r="G287" s="2">
        <f t="shared" si="46"/>
        <v>0</v>
      </c>
      <c r="H287" s="2">
        <f t="shared" si="46"/>
        <v>0</v>
      </c>
      <c r="I287" s="2">
        <f t="shared" si="46"/>
        <v>315</v>
      </c>
      <c r="J287" s="2">
        <f t="shared" si="46"/>
        <v>315</v>
      </c>
      <c r="K287" s="2">
        <f t="shared" si="46"/>
        <v>0</v>
      </c>
      <c r="L287" s="2">
        <f t="shared" si="46"/>
        <v>0</v>
      </c>
    </row>
    <row r="288" spans="1:12" ht="37.5" customHeight="1">
      <c r="A288" s="35"/>
      <c r="B288" s="25"/>
      <c r="C288" s="25"/>
      <c r="D288" s="11" t="s">
        <v>50</v>
      </c>
      <c r="E288" s="8"/>
      <c r="F288" s="2"/>
      <c r="G288" s="2"/>
      <c r="H288" s="2"/>
      <c r="I288" s="2"/>
      <c r="J288" s="2"/>
      <c r="K288" s="2"/>
      <c r="L288" s="2"/>
    </row>
    <row r="289" spans="1:12" ht="21.75" customHeight="1">
      <c r="A289" s="35"/>
      <c r="B289" s="25"/>
      <c r="C289" s="25"/>
      <c r="D289" s="11" t="s">
        <v>51</v>
      </c>
      <c r="E289" s="8"/>
      <c r="F289" s="2"/>
      <c r="G289" s="2"/>
      <c r="H289" s="2"/>
      <c r="I289" s="2"/>
      <c r="J289" s="2"/>
      <c r="K289" s="2"/>
      <c r="L289" s="2"/>
    </row>
    <row r="290" spans="1:12" ht="45" customHeight="1">
      <c r="A290" s="35"/>
      <c r="B290" s="25"/>
      <c r="C290" s="25"/>
      <c r="D290" s="11" t="s">
        <v>52</v>
      </c>
      <c r="E290" s="8"/>
      <c r="F290" s="13">
        <f>197.3-46.2</f>
        <v>151.10000000000002</v>
      </c>
      <c r="G290" s="2">
        <v>0</v>
      </c>
      <c r="H290" s="2">
        <v>0</v>
      </c>
      <c r="I290" s="2">
        <v>315</v>
      </c>
      <c r="J290" s="2">
        <v>315</v>
      </c>
      <c r="K290" s="2"/>
      <c r="L290" s="2"/>
    </row>
    <row r="291" spans="1:12" ht="33" customHeight="1">
      <c r="A291" s="36"/>
      <c r="B291" s="26"/>
      <c r="C291" s="26"/>
      <c r="D291" s="11" t="s">
        <v>58</v>
      </c>
      <c r="E291" s="8"/>
      <c r="F291" s="13"/>
      <c r="G291" s="2"/>
      <c r="H291" s="2"/>
      <c r="I291" s="2"/>
      <c r="J291" s="2"/>
      <c r="K291" s="2"/>
      <c r="L291" s="2"/>
    </row>
    <row r="292" spans="1:12" ht="21.75" customHeight="1">
      <c r="A292" s="34">
        <v>51</v>
      </c>
      <c r="B292" s="24" t="s">
        <v>13</v>
      </c>
      <c r="C292" s="24" t="s">
        <v>65</v>
      </c>
      <c r="D292" s="11" t="s">
        <v>45</v>
      </c>
      <c r="E292" s="8"/>
      <c r="F292" s="2">
        <f aca="true" t="shared" si="47" ref="F292:L292">+F293+F294+F295</f>
        <v>13.4</v>
      </c>
      <c r="G292" s="2">
        <f t="shared" si="47"/>
        <v>13.4</v>
      </c>
      <c r="H292" s="2">
        <f t="shared" si="47"/>
        <v>0</v>
      </c>
      <c r="I292" s="2">
        <f t="shared" si="47"/>
        <v>13.4</v>
      </c>
      <c r="J292" s="2">
        <f t="shared" si="47"/>
        <v>13.4</v>
      </c>
      <c r="K292" s="2">
        <f t="shared" si="47"/>
        <v>0</v>
      </c>
      <c r="L292" s="2">
        <f t="shared" si="47"/>
        <v>0</v>
      </c>
    </row>
    <row r="293" spans="1:12" ht="24" customHeight="1">
      <c r="A293" s="35"/>
      <c r="B293" s="25"/>
      <c r="C293" s="25"/>
      <c r="D293" s="11" t="s">
        <v>50</v>
      </c>
      <c r="E293" s="8"/>
      <c r="F293" s="2"/>
      <c r="G293" s="2"/>
      <c r="H293" s="2"/>
      <c r="I293" s="2"/>
      <c r="J293" s="2"/>
      <c r="K293" s="2"/>
      <c r="L293" s="2"/>
    </row>
    <row r="294" spans="1:12" ht="21.75" customHeight="1">
      <c r="A294" s="35"/>
      <c r="B294" s="25"/>
      <c r="C294" s="25"/>
      <c r="D294" s="11" t="s">
        <v>51</v>
      </c>
      <c r="E294" s="8"/>
      <c r="F294" s="2"/>
      <c r="G294" s="2"/>
      <c r="H294" s="2"/>
      <c r="I294" s="2"/>
      <c r="J294" s="2"/>
      <c r="K294" s="2"/>
      <c r="L294" s="2"/>
    </row>
    <row r="295" spans="1:12" ht="27" customHeight="1">
      <c r="A295" s="35"/>
      <c r="B295" s="25"/>
      <c r="C295" s="25"/>
      <c r="D295" s="11" t="s">
        <v>52</v>
      </c>
      <c r="E295" s="8"/>
      <c r="F295" s="13">
        <v>13.4</v>
      </c>
      <c r="G295" s="13">
        <v>13.4</v>
      </c>
      <c r="H295" s="2"/>
      <c r="I295" s="2">
        <v>13.4</v>
      </c>
      <c r="J295" s="2">
        <v>13.4</v>
      </c>
      <c r="K295" s="2"/>
      <c r="L295" s="2"/>
    </row>
    <row r="296" spans="1:12" ht="27" customHeight="1">
      <c r="A296" s="36"/>
      <c r="B296" s="26"/>
      <c r="C296" s="26"/>
      <c r="D296" s="11" t="s">
        <v>58</v>
      </c>
      <c r="E296" s="8"/>
      <c r="F296" s="13"/>
      <c r="G296" s="13"/>
      <c r="H296" s="2"/>
      <c r="I296" s="2"/>
      <c r="J296" s="2"/>
      <c r="K296" s="2"/>
      <c r="L296" s="2"/>
    </row>
    <row r="297" spans="1:12" ht="21.75" customHeight="1">
      <c r="A297" s="34">
        <v>52</v>
      </c>
      <c r="B297" s="24" t="s">
        <v>113</v>
      </c>
      <c r="C297" s="24" t="s">
        <v>65</v>
      </c>
      <c r="D297" s="11" t="s">
        <v>45</v>
      </c>
      <c r="E297" s="8"/>
      <c r="F297" s="2">
        <f aca="true" t="shared" si="48" ref="F297:L297">+F298+F299+F300</f>
        <v>0</v>
      </c>
      <c r="G297" s="2">
        <f t="shared" si="48"/>
        <v>444.7</v>
      </c>
      <c r="H297" s="2">
        <f t="shared" si="48"/>
        <v>671.0999999999999</v>
      </c>
      <c r="I297" s="2">
        <f t="shared" si="48"/>
        <v>0</v>
      </c>
      <c r="J297" s="2">
        <f t="shared" si="48"/>
        <v>0</v>
      </c>
      <c r="K297" s="2">
        <f t="shared" si="48"/>
        <v>0</v>
      </c>
      <c r="L297" s="2">
        <f t="shared" si="48"/>
        <v>0</v>
      </c>
    </row>
    <row r="298" spans="1:12" ht="24" customHeight="1">
      <c r="A298" s="35"/>
      <c r="B298" s="25"/>
      <c r="C298" s="25"/>
      <c r="D298" s="11" t="s">
        <v>50</v>
      </c>
      <c r="E298" s="8"/>
      <c r="F298" s="2"/>
      <c r="G298" s="2"/>
      <c r="H298" s="2"/>
      <c r="I298" s="2"/>
      <c r="J298" s="2"/>
      <c r="K298" s="2"/>
      <c r="L298" s="2"/>
    </row>
    <row r="299" spans="1:12" ht="21.75" customHeight="1">
      <c r="A299" s="35"/>
      <c r="B299" s="25"/>
      <c r="C299" s="25"/>
      <c r="D299" s="11" t="s">
        <v>51</v>
      </c>
      <c r="E299" s="8"/>
      <c r="F299" s="2"/>
      <c r="G299" s="13">
        <v>417.7</v>
      </c>
      <c r="H299" s="13">
        <v>630.8</v>
      </c>
      <c r="I299" s="2"/>
      <c r="J299" s="2"/>
      <c r="K299" s="2"/>
      <c r="L299" s="2"/>
    </row>
    <row r="300" spans="1:12" ht="27" customHeight="1">
      <c r="A300" s="35"/>
      <c r="B300" s="25"/>
      <c r="C300" s="25"/>
      <c r="D300" s="11" t="s">
        <v>52</v>
      </c>
      <c r="E300" s="8"/>
      <c r="F300" s="2"/>
      <c r="G300" s="13">
        <v>27</v>
      </c>
      <c r="H300" s="13">
        <v>40.3</v>
      </c>
      <c r="I300" s="2"/>
      <c r="J300" s="2"/>
      <c r="K300" s="2"/>
      <c r="L300" s="2"/>
    </row>
    <row r="301" spans="1:12" ht="27" customHeight="1">
      <c r="A301" s="36"/>
      <c r="B301" s="26"/>
      <c r="C301" s="26"/>
      <c r="D301" s="11" t="s">
        <v>58</v>
      </c>
      <c r="E301" s="8"/>
      <c r="F301" s="2"/>
      <c r="G301" s="13"/>
      <c r="H301" s="13"/>
      <c r="I301" s="2"/>
      <c r="J301" s="2"/>
      <c r="K301" s="2"/>
      <c r="L301" s="2"/>
    </row>
    <row r="302" spans="1:12" ht="14.25" customHeight="1">
      <c r="A302" s="34">
        <v>55</v>
      </c>
      <c r="B302" s="21" t="s">
        <v>29</v>
      </c>
      <c r="C302" s="24" t="s">
        <v>65</v>
      </c>
      <c r="D302" s="11" t="s">
        <v>45</v>
      </c>
      <c r="E302" s="8"/>
      <c r="F302" s="2">
        <f aca="true" t="shared" si="49" ref="F302:L302">+F303+F304+F305</f>
        <v>3491.2999999999997</v>
      </c>
      <c r="G302" s="2">
        <f t="shared" si="49"/>
        <v>2419.5</v>
      </c>
      <c r="H302" s="2">
        <f t="shared" si="49"/>
        <v>2419.5</v>
      </c>
      <c r="I302" s="2">
        <f t="shared" si="49"/>
        <v>156</v>
      </c>
      <c r="J302" s="2">
        <f t="shared" si="49"/>
        <v>156</v>
      </c>
      <c r="K302" s="2">
        <f t="shared" si="49"/>
        <v>0</v>
      </c>
      <c r="L302" s="2">
        <f t="shared" si="49"/>
        <v>0</v>
      </c>
    </row>
    <row r="303" spans="1:12" ht="15">
      <c r="A303" s="35"/>
      <c r="B303" s="22"/>
      <c r="C303" s="25"/>
      <c r="D303" s="11" t="s">
        <v>50</v>
      </c>
      <c r="E303" s="8"/>
      <c r="F303" s="2"/>
      <c r="G303" s="2"/>
      <c r="H303" s="2"/>
      <c r="I303" s="2"/>
      <c r="J303" s="2"/>
      <c r="K303" s="2"/>
      <c r="L303" s="2"/>
    </row>
    <row r="304" spans="1:12" ht="15">
      <c r="A304" s="35"/>
      <c r="B304" s="22"/>
      <c r="C304" s="25"/>
      <c r="D304" s="11" t="s">
        <v>51</v>
      </c>
      <c r="E304" s="8"/>
      <c r="F304" s="2">
        <f aca="true" t="shared" si="50" ref="F304:H305">+F309+F314+F319+F324</f>
        <v>2994.6</v>
      </c>
      <c r="G304" s="2">
        <f t="shared" si="50"/>
        <v>1978.8</v>
      </c>
      <c r="H304" s="2">
        <f t="shared" si="50"/>
        <v>1978.8</v>
      </c>
      <c r="I304" s="2"/>
      <c r="J304" s="2"/>
      <c r="K304" s="2"/>
      <c r="L304" s="2"/>
    </row>
    <row r="305" spans="1:12" ht="15">
      <c r="A305" s="35"/>
      <c r="B305" s="22"/>
      <c r="C305" s="25"/>
      <c r="D305" s="11" t="s">
        <v>52</v>
      </c>
      <c r="E305" s="8"/>
      <c r="F305" s="2">
        <f t="shared" si="50"/>
        <v>496.7</v>
      </c>
      <c r="G305" s="2">
        <f t="shared" si="50"/>
        <v>440.7</v>
      </c>
      <c r="H305" s="2">
        <f t="shared" si="50"/>
        <v>440.7</v>
      </c>
      <c r="I305" s="2">
        <f>+I310+I315</f>
        <v>156</v>
      </c>
      <c r="J305" s="2">
        <f>+J310+J315</f>
        <v>156</v>
      </c>
      <c r="K305" s="2">
        <f>+K310+K315</f>
        <v>0</v>
      </c>
      <c r="L305" s="2">
        <f>+L310+L315</f>
        <v>0</v>
      </c>
    </row>
    <row r="306" spans="1:12" ht="15">
      <c r="A306" s="36"/>
      <c r="B306" s="23"/>
      <c r="C306" s="26"/>
      <c r="D306" s="11" t="s">
        <v>58</v>
      </c>
      <c r="E306" s="8"/>
      <c r="F306" s="2"/>
      <c r="G306" s="2"/>
      <c r="H306" s="2"/>
      <c r="I306" s="2"/>
      <c r="J306" s="2"/>
      <c r="K306" s="2"/>
      <c r="L306" s="2"/>
    </row>
    <row r="307" spans="1:12" ht="51" customHeight="1">
      <c r="A307" s="34">
        <v>56</v>
      </c>
      <c r="B307" s="24" t="s">
        <v>131</v>
      </c>
      <c r="C307" s="24" t="s">
        <v>65</v>
      </c>
      <c r="D307" s="11" t="s">
        <v>45</v>
      </c>
      <c r="E307" s="8"/>
      <c r="F307" s="2">
        <f aca="true" t="shared" si="51" ref="F307:L307">+F308+F309+F310</f>
        <v>212</v>
      </c>
      <c r="G307" s="2">
        <f t="shared" si="51"/>
        <v>156</v>
      </c>
      <c r="H307" s="2">
        <f t="shared" si="51"/>
        <v>156</v>
      </c>
      <c r="I307" s="2">
        <f t="shared" si="51"/>
        <v>156</v>
      </c>
      <c r="J307" s="2">
        <f t="shared" si="51"/>
        <v>156</v>
      </c>
      <c r="K307" s="2">
        <f t="shared" si="51"/>
        <v>0</v>
      </c>
      <c r="L307" s="2">
        <f t="shared" si="51"/>
        <v>0</v>
      </c>
    </row>
    <row r="308" spans="1:12" ht="39.75" customHeight="1">
      <c r="A308" s="35"/>
      <c r="B308" s="25"/>
      <c r="C308" s="25"/>
      <c r="D308" s="11" t="s">
        <v>50</v>
      </c>
      <c r="E308" s="8"/>
      <c r="F308" s="2"/>
      <c r="G308" s="2"/>
      <c r="H308" s="2"/>
      <c r="I308" s="2"/>
      <c r="J308" s="2"/>
      <c r="K308" s="2"/>
      <c r="L308" s="2"/>
    </row>
    <row r="309" spans="1:12" ht="34.5" customHeight="1">
      <c r="A309" s="35"/>
      <c r="B309" s="25"/>
      <c r="C309" s="25"/>
      <c r="D309" s="11" t="s">
        <v>51</v>
      </c>
      <c r="E309" s="8"/>
      <c r="F309" s="2"/>
      <c r="G309" s="2"/>
      <c r="H309" s="2"/>
      <c r="I309" s="2"/>
      <c r="J309" s="2"/>
      <c r="K309" s="2"/>
      <c r="L309" s="2"/>
    </row>
    <row r="310" spans="1:12" ht="38.25" customHeight="1">
      <c r="A310" s="35"/>
      <c r="B310" s="25"/>
      <c r="C310" s="25"/>
      <c r="D310" s="11" t="s">
        <v>52</v>
      </c>
      <c r="E310" s="8"/>
      <c r="F310" s="13">
        <v>212</v>
      </c>
      <c r="G310" s="13">
        <v>156</v>
      </c>
      <c r="H310" s="13">
        <v>156</v>
      </c>
      <c r="I310" s="2">
        <v>156</v>
      </c>
      <c r="J310" s="2">
        <v>156</v>
      </c>
      <c r="K310" s="2"/>
      <c r="L310" s="2"/>
    </row>
    <row r="311" spans="1:12" ht="21" customHeight="1">
      <c r="A311" s="36"/>
      <c r="B311" s="26"/>
      <c r="C311" s="26"/>
      <c r="D311" s="11" t="s">
        <v>58</v>
      </c>
      <c r="E311" s="8"/>
      <c r="F311" s="13"/>
      <c r="G311" s="13"/>
      <c r="H311" s="13"/>
      <c r="I311" s="2"/>
      <c r="J311" s="2"/>
      <c r="K311" s="2"/>
      <c r="L311" s="2"/>
    </row>
    <row r="312" spans="1:12" ht="36" customHeight="1">
      <c r="A312" s="34">
        <v>57</v>
      </c>
      <c r="B312" s="24" t="s">
        <v>14</v>
      </c>
      <c r="C312" s="24" t="s">
        <v>65</v>
      </c>
      <c r="D312" s="11" t="s">
        <v>45</v>
      </c>
      <c r="E312" s="8"/>
      <c r="F312" s="2">
        <f aca="true" t="shared" si="52" ref="F312:L312">+F313+F314+F315</f>
        <v>0</v>
      </c>
      <c r="G312" s="2">
        <f t="shared" si="52"/>
        <v>0</v>
      </c>
      <c r="H312" s="2">
        <f t="shared" si="52"/>
        <v>0</v>
      </c>
      <c r="I312" s="2">
        <f t="shared" si="52"/>
        <v>0</v>
      </c>
      <c r="J312" s="2">
        <f t="shared" si="52"/>
        <v>0</v>
      </c>
      <c r="K312" s="2">
        <f t="shared" si="52"/>
        <v>0</v>
      </c>
      <c r="L312" s="2">
        <f t="shared" si="52"/>
        <v>0</v>
      </c>
    </row>
    <row r="313" spans="1:12" ht="21.75" customHeight="1">
      <c r="A313" s="35"/>
      <c r="B313" s="25"/>
      <c r="C313" s="25"/>
      <c r="D313" s="11" t="s">
        <v>50</v>
      </c>
      <c r="E313" s="8"/>
      <c r="F313" s="2"/>
      <c r="G313" s="2"/>
      <c r="H313" s="2"/>
      <c r="I313" s="2"/>
      <c r="J313" s="2"/>
      <c r="K313" s="2"/>
      <c r="L313" s="2"/>
    </row>
    <row r="314" spans="1:12" ht="20.25" customHeight="1">
      <c r="A314" s="35"/>
      <c r="B314" s="25"/>
      <c r="C314" s="25"/>
      <c r="D314" s="11" t="s">
        <v>51</v>
      </c>
      <c r="E314" s="8"/>
      <c r="F314" s="2"/>
      <c r="G314" s="2"/>
      <c r="H314" s="2"/>
      <c r="I314" s="2"/>
      <c r="J314" s="2"/>
      <c r="K314" s="2"/>
      <c r="L314" s="2"/>
    </row>
    <row r="315" spans="1:12" ht="17.25" customHeight="1">
      <c r="A315" s="35"/>
      <c r="B315" s="25"/>
      <c r="C315" s="25"/>
      <c r="D315" s="11" t="s">
        <v>52</v>
      </c>
      <c r="E315" s="8"/>
      <c r="F315" s="2"/>
      <c r="G315" s="2"/>
      <c r="H315" s="2"/>
      <c r="I315" s="2"/>
      <c r="J315" s="2">
        <v>0</v>
      </c>
      <c r="K315" s="2">
        <v>0</v>
      </c>
      <c r="L315" s="2">
        <v>0</v>
      </c>
    </row>
    <row r="316" spans="1:12" ht="17.25" customHeight="1">
      <c r="A316" s="36"/>
      <c r="B316" s="26"/>
      <c r="C316" s="26"/>
      <c r="D316" s="11" t="s">
        <v>58</v>
      </c>
      <c r="E316" s="8"/>
      <c r="F316" s="2"/>
      <c r="G316" s="2"/>
      <c r="H316" s="2"/>
      <c r="I316" s="2"/>
      <c r="J316" s="2"/>
      <c r="K316" s="2"/>
      <c r="L316" s="2"/>
    </row>
    <row r="317" spans="1:12" ht="36" customHeight="1">
      <c r="A317" s="34">
        <v>58</v>
      </c>
      <c r="B317" s="24" t="s">
        <v>78</v>
      </c>
      <c r="C317" s="24" t="s">
        <v>65</v>
      </c>
      <c r="D317" s="11" t="s">
        <v>45</v>
      </c>
      <c r="E317" s="8"/>
      <c r="F317" s="2">
        <f aca="true" t="shared" si="53" ref="F317:L317">+F318+F319+F320</f>
        <v>3279.2999999999997</v>
      </c>
      <c r="G317" s="2">
        <f t="shared" si="53"/>
        <v>2263.5</v>
      </c>
      <c r="H317" s="2">
        <f t="shared" si="53"/>
        <v>2263.5</v>
      </c>
      <c r="I317" s="2">
        <f t="shared" si="53"/>
        <v>0</v>
      </c>
      <c r="J317" s="2">
        <f t="shared" si="53"/>
        <v>0</v>
      </c>
      <c r="K317" s="2">
        <f t="shared" si="53"/>
        <v>0</v>
      </c>
      <c r="L317" s="2">
        <f t="shared" si="53"/>
        <v>0</v>
      </c>
    </row>
    <row r="318" spans="1:12" ht="21.75" customHeight="1">
      <c r="A318" s="35"/>
      <c r="B318" s="25"/>
      <c r="C318" s="25"/>
      <c r="D318" s="11" t="s">
        <v>50</v>
      </c>
      <c r="E318" s="8"/>
      <c r="F318" s="2"/>
      <c r="G318" s="2"/>
      <c r="H318" s="2"/>
      <c r="I318" s="2"/>
      <c r="J318" s="2"/>
      <c r="K318" s="2"/>
      <c r="L318" s="2"/>
    </row>
    <row r="319" spans="1:12" ht="20.25" customHeight="1">
      <c r="A319" s="35"/>
      <c r="B319" s="25"/>
      <c r="C319" s="25"/>
      <c r="D319" s="11" t="s">
        <v>51</v>
      </c>
      <c r="E319" s="8"/>
      <c r="F319" s="13">
        <v>2994.6</v>
      </c>
      <c r="G319" s="13">
        <v>1978.8</v>
      </c>
      <c r="H319" s="13">
        <v>1978.8</v>
      </c>
      <c r="I319" s="2"/>
      <c r="J319" s="2"/>
      <c r="K319" s="2"/>
      <c r="L319" s="2"/>
    </row>
    <row r="320" spans="1:12" ht="17.25" customHeight="1">
      <c r="A320" s="35"/>
      <c r="B320" s="25"/>
      <c r="C320" s="25"/>
      <c r="D320" s="11" t="s">
        <v>52</v>
      </c>
      <c r="E320" s="8"/>
      <c r="F320" s="13">
        <v>284.7</v>
      </c>
      <c r="G320" s="13">
        <v>284.7</v>
      </c>
      <c r="H320" s="13">
        <v>284.7</v>
      </c>
      <c r="I320" s="2"/>
      <c r="J320" s="2">
        <v>0</v>
      </c>
      <c r="K320" s="2">
        <v>0</v>
      </c>
      <c r="L320" s="2">
        <v>0</v>
      </c>
    </row>
    <row r="321" spans="1:12" ht="17.25" customHeight="1">
      <c r="A321" s="36"/>
      <c r="B321" s="26"/>
      <c r="C321" s="26"/>
      <c r="D321" s="11" t="s">
        <v>58</v>
      </c>
      <c r="E321" s="8"/>
      <c r="F321" s="13"/>
      <c r="G321" s="13"/>
      <c r="H321" s="13"/>
      <c r="I321" s="2"/>
      <c r="J321" s="2"/>
      <c r="K321" s="2"/>
      <c r="L321" s="2"/>
    </row>
    <row r="322" spans="1:12" ht="36" customHeight="1">
      <c r="A322" s="34">
        <v>59</v>
      </c>
      <c r="B322" s="24" t="s">
        <v>79</v>
      </c>
      <c r="C322" s="24" t="s">
        <v>65</v>
      </c>
      <c r="D322" s="11" t="s">
        <v>45</v>
      </c>
      <c r="E322" s="8"/>
      <c r="F322" s="2">
        <f aca="true" t="shared" si="54" ref="F322:L322">+F323+F324+F325</f>
        <v>0</v>
      </c>
      <c r="G322" s="2">
        <f t="shared" si="54"/>
        <v>0</v>
      </c>
      <c r="H322" s="2">
        <f t="shared" si="54"/>
        <v>0</v>
      </c>
      <c r="I322" s="2">
        <f t="shared" si="54"/>
        <v>0</v>
      </c>
      <c r="J322" s="2">
        <f t="shared" si="54"/>
        <v>0</v>
      </c>
      <c r="K322" s="2">
        <f t="shared" si="54"/>
        <v>0</v>
      </c>
      <c r="L322" s="2">
        <f t="shared" si="54"/>
        <v>0</v>
      </c>
    </row>
    <row r="323" spans="1:12" ht="21.75" customHeight="1">
      <c r="A323" s="35"/>
      <c r="B323" s="25"/>
      <c r="C323" s="25"/>
      <c r="D323" s="11" t="s">
        <v>50</v>
      </c>
      <c r="E323" s="8"/>
      <c r="F323" s="2"/>
      <c r="G323" s="2"/>
      <c r="H323" s="2"/>
      <c r="I323" s="2"/>
      <c r="J323" s="2"/>
      <c r="K323" s="2"/>
      <c r="L323" s="2"/>
    </row>
    <row r="324" spans="1:12" ht="20.25" customHeight="1">
      <c r="A324" s="35"/>
      <c r="B324" s="25"/>
      <c r="C324" s="25"/>
      <c r="D324" s="11" t="s">
        <v>51</v>
      </c>
      <c r="E324" s="8"/>
      <c r="F324" s="2"/>
      <c r="G324" s="2"/>
      <c r="H324" s="2"/>
      <c r="I324" s="2"/>
      <c r="J324" s="2"/>
      <c r="K324" s="2"/>
      <c r="L324" s="2"/>
    </row>
    <row r="325" spans="1:12" ht="17.25" customHeight="1">
      <c r="A325" s="35"/>
      <c r="B325" s="25"/>
      <c r="C325" s="25"/>
      <c r="D325" s="11" t="s">
        <v>52</v>
      </c>
      <c r="E325" s="8"/>
      <c r="F325" s="2"/>
      <c r="G325" s="2"/>
      <c r="H325" s="2"/>
      <c r="I325" s="2"/>
      <c r="J325" s="2">
        <v>0</v>
      </c>
      <c r="K325" s="2">
        <v>0</v>
      </c>
      <c r="L325" s="2">
        <v>0</v>
      </c>
    </row>
    <row r="326" spans="1:12" ht="17.25" customHeight="1">
      <c r="A326" s="36"/>
      <c r="B326" s="26"/>
      <c r="C326" s="26"/>
      <c r="D326" s="11" t="s">
        <v>58</v>
      </c>
      <c r="E326" s="8"/>
      <c r="F326" s="2"/>
      <c r="G326" s="2"/>
      <c r="H326" s="2"/>
      <c r="I326" s="2"/>
      <c r="J326" s="2"/>
      <c r="K326" s="2"/>
      <c r="L326" s="2"/>
    </row>
    <row r="327" spans="1:12" ht="14.25" customHeight="1">
      <c r="A327" s="34">
        <v>60</v>
      </c>
      <c r="B327" s="21" t="s">
        <v>28</v>
      </c>
      <c r="C327" s="24" t="s">
        <v>65</v>
      </c>
      <c r="D327" s="11" t="s">
        <v>45</v>
      </c>
      <c r="E327" s="8"/>
      <c r="F327" s="2">
        <f aca="true" t="shared" si="55" ref="F327:L327">+F328+F329+F330</f>
        <v>0</v>
      </c>
      <c r="G327" s="2">
        <f t="shared" si="55"/>
        <v>0</v>
      </c>
      <c r="H327" s="2">
        <f t="shared" si="55"/>
        <v>0</v>
      </c>
      <c r="I327" s="2">
        <f t="shared" si="55"/>
        <v>0</v>
      </c>
      <c r="J327" s="2">
        <f t="shared" si="55"/>
        <v>0</v>
      </c>
      <c r="K327" s="2">
        <f t="shared" si="55"/>
        <v>0</v>
      </c>
      <c r="L327" s="2">
        <f t="shared" si="55"/>
        <v>0</v>
      </c>
    </row>
    <row r="328" spans="1:12" ht="15">
      <c r="A328" s="35"/>
      <c r="B328" s="22"/>
      <c r="C328" s="25"/>
      <c r="D328" s="11" t="s">
        <v>50</v>
      </c>
      <c r="E328" s="8"/>
      <c r="F328" s="2"/>
      <c r="G328" s="2">
        <f>+G333+G338</f>
        <v>0</v>
      </c>
      <c r="H328" s="2"/>
      <c r="I328" s="2"/>
      <c r="J328" s="2"/>
      <c r="K328" s="2"/>
      <c r="L328" s="2"/>
    </row>
    <row r="329" spans="1:12" ht="15">
      <c r="A329" s="35"/>
      <c r="B329" s="22"/>
      <c r="C329" s="25"/>
      <c r="D329" s="11" t="s">
        <v>51</v>
      </c>
      <c r="E329" s="8"/>
      <c r="F329" s="2"/>
      <c r="G329" s="2">
        <f>+G334+G339</f>
        <v>0</v>
      </c>
      <c r="H329" s="2"/>
      <c r="I329" s="2"/>
      <c r="J329" s="2"/>
      <c r="K329" s="2"/>
      <c r="L329" s="2"/>
    </row>
    <row r="330" spans="1:12" ht="15">
      <c r="A330" s="35"/>
      <c r="B330" s="22"/>
      <c r="C330" s="25"/>
      <c r="D330" s="11" t="s">
        <v>52</v>
      </c>
      <c r="E330" s="8"/>
      <c r="F330" s="2"/>
      <c r="G330" s="2">
        <f>+G335+G340</f>
        <v>0</v>
      </c>
      <c r="H330" s="2">
        <f>+H335+H340</f>
        <v>0</v>
      </c>
      <c r="I330" s="2">
        <f>+I335+I340</f>
        <v>0</v>
      </c>
      <c r="J330" s="2">
        <f>+J335+J340</f>
        <v>0</v>
      </c>
      <c r="K330" s="2">
        <f>+K335+K340</f>
        <v>0</v>
      </c>
      <c r="L330" s="2">
        <f>+L335+L340</f>
        <v>0</v>
      </c>
    </row>
    <row r="331" spans="1:12" ht="15">
      <c r="A331" s="36"/>
      <c r="B331" s="23"/>
      <c r="C331" s="26"/>
      <c r="D331" s="11" t="s">
        <v>58</v>
      </c>
      <c r="E331" s="8"/>
      <c r="F331" s="2"/>
      <c r="G331" s="2"/>
      <c r="H331" s="2"/>
      <c r="I331" s="2"/>
      <c r="J331" s="2"/>
      <c r="K331" s="2"/>
      <c r="L331" s="2"/>
    </row>
    <row r="332" spans="1:12" ht="36" customHeight="1">
      <c r="A332" s="34">
        <v>61</v>
      </c>
      <c r="B332" s="24" t="s">
        <v>15</v>
      </c>
      <c r="C332" s="24" t="s">
        <v>65</v>
      </c>
      <c r="D332" s="11" t="s">
        <v>45</v>
      </c>
      <c r="E332" s="8"/>
      <c r="F332" s="2">
        <f aca="true" t="shared" si="56" ref="F332:L332">+F333+F334+F335</f>
        <v>0</v>
      </c>
      <c r="G332" s="2">
        <f t="shared" si="56"/>
        <v>0</v>
      </c>
      <c r="H332" s="2">
        <f t="shared" si="56"/>
        <v>0</v>
      </c>
      <c r="I332" s="2">
        <f t="shared" si="56"/>
        <v>0</v>
      </c>
      <c r="J332" s="2">
        <f t="shared" si="56"/>
        <v>0</v>
      </c>
      <c r="K332" s="2">
        <f t="shared" si="56"/>
        <v>0</v>
      </c>
      <c r="L332" s="2">
        <f t="shared" si="56"/>
        <v>0</v>
      </c>
    </row>
    <row r="333" spans="1:12" ht="21.75" customHeight="1">
      <c r="A333" s="35"/>
      <c r="B333" s="25"/>
      <c r="C333" s="25"/>
      <c r="D333" s="11" t="s">
        <v>50</v>
      </c>
      <c r="E333" s="8"/>
      <c r="F333" s="2"/>
      <c r="G333" s="2"/>
      <c r="H333" s="2"/>
      <c r="I333" s="2"/>
      <c r="J333" s="2"/>
      <c r="K333" s="2"/>
      <c r="L333" s="2"/>
    </row>
    <row r="334" spans="1:12" ht="20.25" customHeight="1">
      <c r="A334" s="35"/>
      <c r="B334" s="25"/>
      <c r="C334" s="25"/>
      <c r="D334" s="11" t="s">
        <v>51</v>
      </c>
      <c r="E334" s="8"/>
      <c r="F334" s="2"/>
      <c r="G334" s="2"/>
      <c r="H334" s="2"/>
      <c r="I334" s="2"/>
      <c r="J334" s="2"/>
      <c r="K334" s="2"/>
      <c r="L334" s="2"/>
    </row>
    <row r="335" spans="1:12" ht="17.25" customHeight="1">
      <c r="A335" s="35"/>
      <c r="B335" s="25"/>
      <c r="C335" s="25"/>
      <c r="D335" s="11" t="s">
        <v>52</v>
      </c>
      <c r="E335" s="8"/>
      <c r="F335" s="2"/>
      <c r="G335" s="2"/>
      <c r="H335" s="2"/>
      <c r="I335" s="2"/>
      <c r="J335" s="2">
        <v>0</v>
      </c>
      <c r="K335" s="2">
        <v>0</v>
      </c>
      <c r="L335" s="2">
        <v>0</v>
      </c>
    </row>
    <row r="336" spans="1:12" ht="17.25" customHeight="1">
      <c r="A336" s="36"/>
      <c r="B336" s="26"/>
      <c r="C336" s="26"/>
      <c r="D336" s="11" t="s">
        <v>58</v>
      </c>
      <c r="E336" s="8"/>
      <c r="F336" s="2"/>
      <c r="G336" s="2"/>
      <c r="H336" s="2"/>
      <c r="I336" s="2"/>
      <c r="J336" s="2"/>
      <c r="K336" s="2"/>
      <c r="L336" s="2"/>
    </row>
    <row r="337" spans="1:12" ht="36" customHeight="1">
      <c r="A337" s="34">
        <v>62</v>
      </c>
      <c r="B337" s="24" t="s">
        <v>16</v>
      </c>
      <c r="C337" s="24" t="s">
        <v>65</v>
      </c>
      <c r="D337" s="11" t="s">
        <v>45</v>
      </c>
      <c r="E337" s="8"/>
      <c r="F337" s="2">
        <f aca="true" t="shared" si="57" ref="F337:L337">+F338+F339+F340</f>
        <v>0</v>
      </c>
      <c r="G337" s="2">
        <f t="shared" si="57"/>
        <v>0</v>
      </c>
      <c r="H337" s="2">
        <f t="shared" si="57"/>
        <v>0</v>
      </c>
      <c r="I337" s="2">
        <f t="shared" si="57"/>
        <v>0</v>
      </c>
      <c r="J337" s="2">
        <f t="shared" si="57"/>
        <v>0</v>
      </c>
      <c r="K337" s="2">
        <f t="shared" si="57"/>
        <v>0</v>
      </c>
      <c r="L337" s="2">
        <f t="shared" si="57"/>
        <v>0</v>
      </c>
    </row>
    <row r="338" spans="1:12" ht="21.75" customHeight="1">
      <c r="A338" s="35"/>
      <c r="B338" s="25"/>
      <c r="C338" s="25"/>
      <c r="D338" s="11" t="s">
        <v>50</v>
      </c>
      <c r="E338" s="8"/>
      <c r="F338" s="2"/>
      <c r="G338" s="2"/>
      <c r="H338" s="2"/>
      <c r="I338" s="2"/>
      <c r="J338" s="2"/>
      <c r="K338" s="2"/>
      <c r="L338" s="2"/>
    </row>
    <row r="339" spans="1:12" ht="20.25" customHeight="1">
      <c r="A339" s="35"/>
      <c r="B339" s="25"/>
      <c r="C339" s="25"/>
      <c r="D339" s="11" t="s">
        <v>51</v>
      </c>
      <c r="E339" s="8"/>
      <c r="F339" s="2"/>
      <c r="G339" s="2"/>
      <c r="H339" s="2"/>
      <c r="I339" s="2"/>
      <c r="J339" s="2"/>
      <c r="K339" s="2"/>
      <c r="L339" s="2"/>
    </row>
    <row r="340" spans="1:12" ht="22.5" customHeight="1">
      <c r="A340" s="35"/>
      <c r="B340" s="25"/>
      <c r="C340" s="25"/>
      <c r="D340" s="11" t="s">
        <v>52</v>
      </c>
      <c r="E340" s="8"/>
      <c r="F340" s="2"/>
      <c r="G340" s="2"/>
      <c r="H340" s="2"/>
      <c r="I340" s="2"/>
      <c r="J340" s="2">
        <v>0</v>
      </c>
      <c r="K340" s="2">
        <v>0</v>
      </c>
      <c r="L340" s="2">
        <v>0</v>
      </c>
    </row>
    <row r="341" spans="1:12" ht="22.5" customHeight="1">
      <c r="A341" s="36"/>
      <c r="B341" s="26"/>
      <c r="C341" s="26"/>
      <c r="D341" s="11" t="s">
        <v>58</v>
      </c>
      <c r="E341" s="8"/>
      <c r="F341" s="2"/>
      <c r="G341" s="2"/>
      <c r="H341" s="2"/>
      <c r="I341" s="2"/>
      <c r="J341" s="2"/>
      <c r="K341" s="2"/>
      <c r="L341" s="2"/>
    </row>
    <row r="342" spans="1:12" ht="14.25" customHeight="1">
      <c r="A342" s="34">
        <v>63</v>
      </c>
      <c r="B342" s="21" t="s">
        <v>27</v>
      </c>
      <c r="C342" s="24" t="s">
        <v>65</v>
      </c>
      <c r="D342" s="11" t="s">
        <v>45</v>
      </c>
      <c r="E342" s="8"/>
      <c r="F342" s="2">
        <f aca="true" t="shared" si="58" ref="F342:L342">+F343+F344+F345</f>
        <v>1</v>
      </c>
      <c r="G342" s="2">
        <f t="shared" si="58"/>
        <v>9</v>
      </c>
      <c r="H342" s="2">
        <f t="shared" si="58"/>
        <v>5</v>
      </c>
      <c r="I342" s="2">
        <f t="shared" si="58"/>
        <v>0</v>
      </c>
      <c r="J342" s="2">
        <f t="shared" si="58"/>
        <v>0</v>
      </c>
      <c r="K342" s="2">
        <f t="shared" si="58"/>
        <v>0</v>
      </c>
      <c r="L342" s="2">
        <f t="shared" si="58"/>
        <v>0</v>
      </c>
    </row>
    <row r="343" spans="1:12" ht="15">
      <c r="A343" s="35"/>
      <c r="B343" s="22"/>
      <c r="C343" s="25"/>
      <c r="D343" s="11" t="s">
        <v>50</v>
      </c>
      <c r="E343" s="8"/>
      <c r="F343" s="2"/>
      <c r="G343" s="2"/>
      <c r="H343" s="2"/>
      <c r="I343" s="2"/>
      <c r="J343" s="2"/>
      <c r="K343" s="2"/>
      <c r="L343" s="2"/>
    </row>
    <row r="344" spans="1:12" ht="15">
      <c r="A344" s="35"/>
      <c r="B344" s="22"/>
      <c r="C344" s="25"/>
      <c r="D344" s="11" t="s">
        <v>51</v>
      </c>
      <c r="E344" s="8"/>
      <c r="F344" s="2"/>
      <c r="G344" s="2"/>
      <c r="H344" s="2"/>
      <c r="I344" s="2"/>
      <c r="J344" s="2"/>
      <c r="K344" s="2"/>
      <c r="L344" s="2"/>
    </row>
    <row r="345" spans="1:12" ht="15">
      <c r="A345" s="35"/>
      <c r="B345" s="22"/>
      <c r="C345" s="25"/>
      <c r="D345" s="11" t="s">
        <v>52</v>
      </c>
      <c r="E345" s="8"/>
      <c r="F345" s="2">
        <f aca="true" t="shared" si="59" ref="F345:L345">+F350+F355</f>
        <v>1</v>
      </c>
      <c r="G345" s="2">
        <f t="shared" si="59"/>
        <v>9</v>
      </c>
      <c r="H345" s="2">
        <f t="shared" si="59"/>
        <v>5</v>
      </c>
      <c r="I345" s="2">
        <f t="shared" si="59"/>
        <v>0</v>
      </c>
      <c r="J345" s="2">
        <f t="shared" si="59"/>
        <v>0</v>
      </c>
      <c r="K345" s="2">
        <f t="shared" si="59"/>
        <v>0</v>
      </c>
      <c r="L345" s="2">
        <f t="shared" si="59"/>
        <v>0</v>
      </c>
    </row>
    <row r="346" spans="1:12" ht="15">
      <c r="A346" s="36"/>
      <c r="B346" s="23"/>
      <c r="C346" s="26"/>
      <c r="D346" s="11" t="s">
        <v>58</v>
      </c>
      <c r="E346" s="8"/>
      <c r="F346" s="2"/>
      <c r="G346" s="2"/>
      <c r="H346" s="2"/>
      <c r="I346" s="2"/>
      <c r="J346" s="2"/>
      <c r="K346" s="2"/>
      <c r="L346" s="2"/>
    </row>
    <row r="347" spans="1:12" ht="23.25" customHeight="1">
      <c r="A347" s="34">
        <v>64</v>
      </c>
      <c r="B347" s="24" t="s">
        <v>17</v>
      </c>
      <c r="C347" s="24" t="s">
        <v>65</v>
      </c>
      <c r="D347" s="11" t="s">
        <v>45</v>
      </c>
      <c r="E347" s="8"/>
      <c r="F347" s="2">
        <f aca="true" t="shared" si="60" ref="F347:L347">+F348+F349+F350</f>
        <v>1</v>
      </c>
      <c r="G347" s="2">
        <f t="shared" si="60"/>
        <v>9</v>
      </c>
      <c r="H347" s="2">
        <f t="shared" si="60"/>
        <v>5</v>
      </c>
      <c r="I347" s="2">
        <f t="shared" si="60"/>
        <v>0</v>
      </c>
      <c r="J347" s="2">
        <f t="shared" si="60"/>
        <v>0</v>
      </c>
      <c r="K347" s="2">
        <f t="shared" si="60"/>
        <v>0</v>
      </c>
      <c r="L347" s="2">
        <f t="shared" si="60"/>
        <v>0</v>
      </c>
    </row>
    <row r="348" spans="1:12" ht="21.75" customHeight="1">
      <c r="A348" s="35"/>
      <c r="B348" s="25"/>
      <c r="C348" s="25"/>
      <c r="D348" s="11" t="s">
        <v>50</v>
      </c>
      <c r="E348" s="8"/>
      <c r="F348" s="2"/>
      <c r="G348" s="2"/>
      <c r="H348" s="2"/>
      <c r="I348" s="2"/>
      <c r="J348" s="2"/>
      <c r="K348" s="2"/>
      <c r="L348" s="2"/>
    </row>
    <row r="349" spans="1:12" ht="20.25" customHeight="1">
      <c r="A349" s="35"/>
      <c r="B349" s="25"/>
      <c r="C349" s="25"/>
      <c r="D349" s="11" t="s">
        <v>51</v>
      </c>
      <c r="E349" s="8"/>
      <c r="F349" s="2"/>
      <c r="G349" s="2"/>
      <c r="H349" s="2"/>
      <c r="I349" s="2"/>
      <c r="J349" s="2"/>
      <c r="K349" s="2"/>
      <c r="L349" s="2"/>
    </row>
    <row r="350" spans="1:12" ht="17.25" customHeight="1">
      <c r="A350" s="35"/>
      <c r="B350" s="25"/>
      <c r="C350" s="25"/>
      <c r="D350" s="11" t="s">
        <v>52</v>
      </c>
      <c r="E350" s="8"/>
      <c r="F350" s="13">
        <v>1</v>
      </c>
      <c r="G350" s="13">
        <v>9</v>
      </c>
      <c r="H350" s="13">
        <v>5</v>
      </c>
      <c r="I350" s="2"/>
      <c r="J350" s="2"/>
      <c r="K350" s="2">
        <v>0</v>
      </c>
      <c r="L350" s="2">
        <v>0</v>
      </c>
    </row>
    <row r="351" spans="1:12" ht="17.25" customHeight="1">
      <c r="A351" s="36"/>
      <c r="B351" s="26"/>
      <c r="C351" s="26"/>
      <c r="D351" s="11" t="s">
        <v>58</v>
      </c>
      <c r="E351" s="8"/>
      <c r="F351" s="13"/>
      <c r="G351" s="13"/>
      <c r="H351" s="13"/>
      <c r="I351" s="2"/>
      <c r="J351" s="2"/>
      <c r="K351" s="2"/>
      <c r="L351" s="2"/>
    </row>
    <row r="352" spans="1:12" ht="38.25" customHeight="1">
      <c r="A352" s="34">
        <v>65</v>
      </c>
      <c r="B352" s="24" t="s">
        <v>18</v>
      </c>
      <c r="C352" s="24" t="s">
        <v>65</v>
      </c>
      <c r="D352" s="11" t="s">
        <v>45</v>
      </c>
      <c r="E352" s="8"/>
      <c r="F352" s="2">
        <f aca="true" t="shared" si="61" ref="F352:L352">+F353+F354+F355</f>
        <v>0</v>
      </c>
      <c r="G352" s="2">
        <f t="shared" si="61"/>
        <v>0</v>
      </c>
      <c r="H352" s="2">
        <f t="shared" si="61"/>
        <v>0</v>
      </c>
      <c r="I352" s="2">
        <f t="shared" si="61"/>
        <v>0</v>
      </c>
      <c r="J352" s="2">
        <f t="shared" si="61"/>
        <v>0</v>
      </c>
      <c r="K352" s="2">
        <f t="shared" si="61"/>
        <v>0</v>
      </c>
      <c r="L352" s="2">
        <f t="shared" si="61"/>
        <v>0</v>
      </c>
    </row>
    <row r="353" spans="1:12" ht="49.5" customHeight="1">
      <c r="A353" s="35"/>
      <c r="B353" s="25"/>
      <c r="C353" s="25"/>
      <c r="D353" s="11" t="s">
        <v>50</v>
      </c>
      <c r="E353" s="8"/>
      <c r="F353" s="2"/>
      <c r="G353" s="2"/>
      <c r="H353" s="2"/>
      <c r="I353" s="2"/>
      <c r="J353" s="2"/>
      <c r="K353" s="2"/>
      <c r="L353" s="2"/>
    </row>
    <row r="354" spans="1:12" ht="15.75" customHeight="1">
      <c r="A354" s="35"/>
      <c r="B354" s="25"/>
      <c r="C354" s="25"/>
      <c r="D354" s="11" t="s">
        <v>51</v>
      </c>
      <c r="E354" s="8"/>
      <c r="F354" s="2"/>
      <c r="G354" s="2"/>
      <c r="H354" s="2"/>
      <c r="I354" s="2"/>
      <c r="J354" s="2"/>
      <c r="K354" s="2"/>
      <c r="L354" s="2"/>
    </row>
    <row r="355" spans="1:12" ht="15.75" customHeight="1">
      <c r="A355" s="35"/>
      <c r="B355" s="25"/>
      <c r="C355" s="25"/>
      <c r="D355" s="11" t="s">
        <v>52</v>
      </c>
      <c r="E355" s="8"/>
      <c r="F355" s="2"/>
      <c r="G355" s="2"/>
      <c r="H355" s="2"/>
      <c r="I355" s="2"/>
      <c r="J355" s="2"/>
      <c r="K355" s="2">
        <v>0</v>
      </c>
      <c r="L355" s="2">
        <v>0</v>
      </c>
    </row>
    <row r="356" spans="1:12" ht="60.75" customHeight="1">
      <c r="A356" s="36"/>
      <c r="B356" s="26"/>
      <c r="C356" s="26"/>
      <c r="D356" s="11" t="s">
        <v>58</v>
      </c>
      <c r="E356" s="8"/>
      <c r="F356" s="2"/>
      <c r="G356" s="2"/>
      <c r="H356" s="2"/>
      <c r="I356" s="2"/>
      <c r="J356" s="2"/>
      <c r="K356" s="2"/>
      <c r="L356" s="2"/>
    </row>
    <row r="357" spans="1:12" ht="14.25" customHeight="1">
      <c r="A357" s="34">
        <v>66</v>
      </c>
      <c r="B357" s="21" t="s">
        <v>22</v>
      </c>
      <c r="C357" s="24" t="s">
        <v>65</v>
      </c>
      <c r="D357" s="11" t="s">
        <v>45</v>
      </c>
      <c r="E357" s="8"/>
      <c r="F357" s="2">
        <f aca="true" t="shared" si="62" ref="F357:L357">+F358+F359+F360</f>
        <v>0</v>
      </c>
      <c r="G357" s="2">
        <f t="shared" si="62"/>
        <v>0</v>
      </c>
      <c r="H357" s="2">
        <f t="shared" si="62"/>
        <v>0</v>
      </c>
      <c r="I357" s="2">
        <f t="shared" si="62"/>
        <v>876</v>
      </c>
      <c r="J357" s="2">
        <f t="shared" si="62"/>
        <v>866</v>
      </c>
      <c r="K357" s="2">
        <f t="shared" si="62"/>
        <v>0</v>
      </c>
      <c r="L357" s="2">
        <f t="shared" si="62"/>
        <v>0</v>
      </c>
    </row>
    <row r="358" spans="1:12" ht="15">
      <c r="A358" s="35"/>
      <c r="B358" s="22"/>
      <c r="C358" s="25"/>
      <c r="D358" s="11" t="s">
        <v>50</v>
      </c>
      <c r="E358" s="8"/>
      <c r="F358" s="2"/>
      <c r="G358" s="2"/>
      <c r="H358" s="2"/>
      <c r="I358" s="2"/>
      <c r="J358" s="2"/>
      <c r="K358" s="2"/>
      <c r="L358" s="2"/>
    </row>
    <row r="359" spans="1:12" ht="15">
      <c r="A359" s="35"/>
      <c r="B359" s="22"/>
      <c r="C359" s="25"/>
      <c r="D359" s="11" t="s">
        <v>51</v>
      </c>
      <c r="E359" s="8"/>
      <c r="F359" s="2"/>
      <c r="G359" s="2"/>
      <c r="H359" s="2"/>
      <c r="I359" s="2"/>
      <c r="J359" s="2"/>
      <c r="K359" s="2"/>
      <c r="L359" s="2"/>
    </row>
    <row r="360" spans="1:12" ht="15">
      <c r="A360" s="35"/>
      <c r="B360" s="22"/>
      <c r="C360" s="25"/>
      <c r="D360" s="11" t="s">
        <v>52</v>
      </c>
      <c r="E360" s="8"/>
      <c r="F360" s="2"/>
      <c r="G360" s="2">
        <f aca="true" t="shared" si="63" ref="G360:L360">+G365+G370+G375</f>
        <v>0</v>
      </c>
      <c r="H360" s="2">
        <f t="shared" si="63"/>
        <v>0</v>
      </c>
      <c r="I360" s="2">
        <f t="shared" si="63"/>
        <v>876</v>
      </c>
      <c r="J360" s="2">
        <f t="shared" si="63"/>
        <v>866</v>
      </c>
      <c r="K360" s="2">
        <f t="shared" si="63"/>
        <v>0</v>
      </c>
      <c r="L360" s="2">
        <f t="shared" si="63"/>
        <v>0</v>
      </c>
    </row>
    <row r="361" spans="1:12" ht="15">
      <c r="A361" s="36"/>
      <c r="B361" s="23"/>
      <c r="C361" s="26"/>
      <c r="D361" s="11" t="s">
        <v>58</v>
      </c>
      <c r="E361" s="8"/>
      <c r="F361" s="2"/>
      <c r="G361" s="2"/>
      <c r="H361" s="2"/>
      <c r="I361" s="2"/>
      <c r="J361" s="2"/>
      <c r="K361" s="2"/>
      <c r="L361" s="2"/>
    </row>
    <row r="362" spans="1:12" ht="23.25" customHeight="1">
      <c r="A362" s="34">
        <v>67</v>
      </c>
      <c r="B362" s="24" t="s">
        <v>19</v>
      </c>
      <c r="C362" s="24" t="s">
        <v>65</v>
      </c>
      <c r="D362" s="11" t="s">
        <v>45</v>
      </c>
      <c r="E362" s="8"/>
      <c r="F362" s="2">
        <f aca="true" t="shared" si="64" ref="F362:L362">+F363+F364+F365</f>
        <v>0</v>
      </c>
      <c r="G362" s="2">
        <f t="shared" si="64"/>
        <v>0</v>
      </c>
      <c r="H362" s="2">
        <f t="shared" si="64"/>
        <v>0</v>
      </c>
      <c r="I362" s="2">
        <f t="shared" si="64"/>
        <v>56</v>
      </c>
      <c r="J362" s="2">
        <f t="shared" si="64"/>
        <v>56</v>
      </c>
      <c r="K362" s="2">
        <f t="shared" si="64"/>
        <v>0</v>
      </c>
      <c r="L362" s="2">
        <f t="shared" si="64"/>
        <v>0</v>
      </c>
    </row>
    <row r="363" spans="1:12" ht="21.75" customHeight="1">
      <c r="A363" s="35"/>
      <c r="B363" s="25"/>
      <c r="C363" s="25"/>
      <c r="D363" s="11" t="s">
        <v>50</v>
      </c>
      <c r="E363" s="8"/>
      <c r="F363" s="2"/>
      <c r="G363" s="2"/>
      <c r="H363" s="2"/>
      <c r="I363" s="2"/>
      <c r="J363" s="2"/>
      <c r="K363" s="2"/>
      <c r="L363" s="2"/>
    </row>
    <row r="364" spans="1:12" ht="32.25" customHeight="1">
      <c r="A364" s="35"/>
      <c r="B364" s="25"/>
      <c r="C364" s="25"/>
      <c r="D364" s="11" t="s">
        <v>51</v>
      </c>
      <c r="E364" s="8"/>
      <c r="F364" s="2"/>
      <c r="G364" s="2"/>
      <c r="H364" s="2"/>
      <c r="I364" s="2"/>
      <c r="J364" s="2"/>
      <c r="K364" s="2"/>
      <c r="L364" s="2"/>
    </row>
    <row r="365" spans="1:12" ht="25.5" customHeight="1">
      <c r="A365" s="35"/>
      <c r="B365" s="25"/>
      <c r="C365" s="25"/>
      <c r="D365" s="11" t="s">
        <v>52</v>
      </c>
      <c r="E365" s="8"/>
      <c r="F365" s="2"/>
      <c r="G365" s="2"/>
      <c r="H365" s="2"/>
      <c r="I365" s="2">
        <v>56</v>
      </c>
      <c r="J365" s="2">
        <v>56</v>
      </c>
      <c r="K365" s="2"/>
      <c r="L365" s="2"/>
    </row>
    <row r="366" spans="1:12" ht="25.5" customHeight="1">
      <c r="A366" s="36"/>
      <c r="B366" s="26"/>
      <c r="C366" s="26"/>
      <c r="D366" s="11" t="s">
        <v>58</v>
      </c>
      <c r="E366" s="8"/>
      <c r="F366" s="2"/>
      <c r="G366" s="2"/>
      <c r="H366" s="2"/>
      <c r="I366" s="2"/>
      <c r="J366" s="2"/>
      <c r="K366" s="2"/>
      <c r="L366" s="2"/>
    </row>
    <row r="367" spans="1:12" ht="23.25" customHeight="1">
      <c r="A367" s="34">
        <v>68</v>
      </c>
      <c r="B367" s="24" t="s">
        <v>21</v>
      </c>
      <c r="C367" s="24" t="s">
        <v>65</v>
      </c>
      <c r="D367" s="11" t="s">
        <v>45</v>
      </c>
      <c r="E367" s="8"/>
      <c r="F367" s="2">
        <f aca="true" t="shared" si="65" ref="F367:L367">+F368+F369+F370</f>
        <v>0</v>
      </c>
      <c r="G367" s="2">
        <f t="shared" si="65"/>
        <v>0</v>
      </c>
      <c r="H367" s="2">
        <f t="shared" si="65"/>
        <v>0</v>
      </c>
      <c r="I367" s="2">
        <f t="shared" si="65"/>
        <v>300</v>
      </c>
      <c r="J367" s="2">
        <f t="shared" si="65"/>
        <v>580</v>
      </c>
      <c r="K367" s="2">
        <f t="shared" si="65"/>
        <v>0</v>
      </c>
      <c r="L367" s="2">
        <f t="shared" si="65"/>
        <v>0</v>
      </c>
    </row>
    <row r="368" spans="1:12" ht="21.75" customHeight="1">
      <c r="A368" s="35"/>
      <c r="B368" s="25"/>
      <c r="C368" s="25"/>
      <c r="D368" s="11" t="s">
        <v>50</v>
      </c>
      <c r="E368" s="8"/>
      <c r="F368" s="2"/>
      <c r="G368" s="2"/>
      <c r="H368" s="2"/>
      <c r="I368" s="2"/>
      <c r="J368" s="2"/>
      <c r="K368" s="2"/>
      <c r="L368" s="2"/>
    </row>
    <row r="369" spans="1:12" ht="21" customHeight="1">
      <c r="A369" s="35"/>
      <c r="B369" s="25"/>
      <c r="C369" s="25"/>
      <c r="D369" s="11" t="s">
        <v>51</v>
      </c>
      <c r="E369" s="8"/>
      <c r="F369" s="2"/>
      <c r="G369" s="2"/>
      <c r="H369" s="2"/>
      <c r="I369" s="2"/>
      <c r="J369" s="2"/>
      <c r="K369" s="2"/>
      <c r="L369" s="2"/>
    </row>
    <row r="370" spans="1:12" ht="15.75" customHeight="1">
      <c r="A370" s="35"/>
      <c r="B370" s="25"/>
      <c r="C370" s="25"/>
      <c r="D370" s="11" t="s">
        <v>52</v>
      </c>
      <c r="E370" s="8"/>
      <c r="F370" s="2"/>
      <c r="G370" s="2"/>
      <c r="H370" s="2"/>
      <c r="I370" s="2">
        <v>300</v>
      </c>
      <c r="J370" s="2">
        <v>580</v>
      </c>
      <c r="K370" s="2"/>
      <c r="L370" s="2"/>
    </row>
    <row r="371" spans="1:12" ht="37.5" customHeight="1">
      <c r="A371" s="36"/>
      <c r="B371" s="26"/>
      <c r="C371" s="26"/>
      <c r="D371" s="11" t="s">
        <v>58</v>
      </c>
      <c r="E371" s="8"/>
      <c r="F371" s="2"/>
      <c r="G371" s="2"/>
      <c r="H371" s="2"/>
      <c r="I371" s="2"/>
      <c r="J371" s="2"/>
      <c r="K371" s="2"/>
      <c r="L371" s="2"/>
    </row>
    <row r="372" spans="1:12" ht="23.25" customHeight="1">
      <c r="A372" s="34">
        <v>69</v>
      </c>
      <c r="B372" s="24" t="s">
        <v>20</v>
      </c>
      <c r="C372" s="24" t="s">
        <v>65</v>
      </c>
      <c r="D372" s="11" t="s">
        <v>45</v>
      </c>
      <c r="E372" s="8"/>
      <c r="F372" s="2">
        <f aca="true" t="shared" si="66" ref="F372:L372">+F373+F374+F375</f>
        <v>0</v>
      </c>
      <c r="G372" s="2">
        <f t="shared" si="66"/>
        <v>0</v>
      </c>
      <c r="H372" s="2">
        <f t="shared" si="66"/>
        <v>0</v>
      </c>
      <c r="I372" s="2">
        <f t="shared" si="66"/>
        <v>520</v>
      </c>
      <c r="J372" s="2">
        <f t="shared" si="66"/>
        <v>230</v>
      </c>
      <c r="K372" s="2">
        <f t="shared" si="66"/>
        <v>0</v>
      </c>
      <c r="L372" s="2">
        <f t="shared" si="66"/>
        <v>0</v>
      </c>
    </row>
    <row r="373" spans="1:12" ht="21.75" customHeight="1">
      <c r="A373" s="35"/>
      <c r="B373" s="25"/>
      <c r="C373" s="25"/>
      <c r="D373" s="11" t="s">
        <v>50</v>
      </c>
      <c r="E373" s="8"/>
      <c r="F373" s="2"/>
      <c r="G373" s="2"/>
      <c r="H373" s="2"/>
      <c r="I373" s="2"/>
      <c r="J373" s="2"/>
      <c r="K373" s="2"/>
      <c r="L373" s="2"/>
    </row>
    <row r="374" spans="1:12" ht="32.25" customHeight="1">
      <c r="A374" s="35"/>
      <c r="B374" s="25"/>
      <c r="C374" s="25"/>
      <c r="D374" s="11" t="s">
        <v>51</v>
      </c>
      <c r="E374" s="8"/>
      <c r="F374" s="2"/>
      <c r="G374" s="2"/>
      <c r="H374" s="2"/>
      <c r="I374" s="2"/>
      <c r="J374" s="2"/>
      <c r="K374" s="2"/>
      <c r="L374" s="2"/>
    </row>
    <row r="375" spans="1:12" ht="21" customHeight="1">
      <c r="A375" s="35"/>
      <c r="B375" s="25"/>
      <c r="C375" s="25"/>
      <c r="D375" s="11" t="s">
        <v>52</v>
      </c>
      <c r="E375" s="8"/>
      <c r="F375" s="2"/>
      <c r="G375" s="2"/>
      <c r="H375" s="2"/>
      <c r="I375" s="2">
        <v>520</v>
      </c>
      <c r="J375" s="2">
        <v>230</v>
      </c>
      <c r="K375" s="2"/>
      <c r="L375" s="2"/>
    </row>
    <row r="376" spans="1:12" ht="14.25" customHeight="1">
      <c r="A376" s="36"/>
      <c r="B376" s="26"/>
      <c r="C376" s="26"/>
      <c r="D376" s="11" t="s">
        <v>58</v>
      </c>
      <c r="E376" s="8"/>
      <c r="F376" s="2"/>
      <c r="G376" s="2"/>
      <c r="H376" s="2"/>
      <c r="I376" s="2"/>
      <c r="J376" s="2"/>
      <c r="K376" s="2"/>
      <c r="L376" s="2"/>
    </row>
    <row r="377" spans="1:12" ht="14.25" customHeight="1">
      <c r="A377" s="34">
        <v>70</v>
      </c>
      <c r="B377" s="21" t="s">
        <v>23</v>
      </c>
      <c r="C377" s="24" t="s">
        <v>65</v>
      </c>
      <c r="D377" s="11" t="s">
        <v>45</v>
      </c>
      <c r="E377" s="8"/>
      <c r="F377" s="2">
        <f aca="true" t="shared" si="67" ref="F377:L377">+F378+F379+F380</f>
        <v>0</v>
      </c>
      <c r="G377" s="2">
        <f t="shared" si="67"/>
        <v>0</v>
      </c>
      <c r="H377" s="2">
        <f t="shared" si="67"/>
        <v>0</v>
      </c>
      <c r="I377" s="2">
        <f t="shared" si="67"/>
        <v>0</v>
      </c>
      <c r="J377" s="2">
        <f t="shared" si="67"/>
        <v>0</v>
      </c>
      <c r="K377" s="2">
        <f t="shared" si="67"/>
        <v>0</v>
      </c>
      <c r="L377" s="2">
        <f t="shared" si="67"/>
        <v>0</v>
      </c>
    </row>
    <row r="378" spans="1:12" ht="15">
      <c r="A378" s="35"/>
      <c r="B378" s="22"/>
      <c r="C378" s="25"/>
      <c r="D378" s="11" t="s">
        <v>50</v>
      </c>
      <c r="E378" s="8"/>
      <c r="F378" s="2"/>
      <c r="G378" s="2"/>
      <c r="H378" s="2"/>
      <c r="I378" s="2"/>
      <c r="J378" s="2"/>
      <c r="K378" s="2"/>
      <c r="L378" s="2"/>
    </row>
    <row r="379" spans="1:12" ht="15">
      <c r="A379" s="35"/>
      <c r="B379" s="22"/>
      <c r="C379" s="25"/>
      <c r="D379" s="11" t="s">
        <v>51</v>
      </c>
      <c r="E379" s="8"/>
      <c r="F379" s="2"/>
      <c r="G379" s="2"/>
      <c r="H379" s="2"/>
      <c r="I379" s="2"/>
      <c r="J379" s="2"/>
      <c r="K379" s="2"/>
      <c r="L379" s="2"/>
    </row>
    <row r="380" spans="1:12" ht="15">
      <c r="A380" s="35"/>
      <c r="B380" s="22"/>
      <c r="C380" s="25"/>
      <c r="D380" s="11" t="s">
        <v>52</v>
      </c>
      <c r="E380" s="8"/>
      <c r="F380" s="2"/>
      <c r="G380" s="2">
        <f aca="true" t="shared" si="68" ref="G380:L380">+G385</f>
        <v>0</v>
      </c>
      <c r="H380" s="2">
        <f t="shared" si="68"/>
        <v>0</v>
      </c>
      <c r="I380" s="2">
        <f t="shared" si="68"/>
        <v>0</v>
      </c>
      <c r="J380" s="2">
        <f t="shared" si="68"/>
        <v>0</v>
      </c>
      <c r="K380" s="2">
        <f t="shared" si="68"/>
        <v>0</v>
      </c>
      <c r="L380" s="2">
        <f t="shared" si="68"/>
        <v>0</v>
      </c>
    </row>
    <row r="381" spans="1:12" ht="15">
      <c r="A381" s="36"/>
      <c r="B381" s="23"/>
      <c r="C381" s="26"/>
      <c r="D381" s="11" t="s">
        <v>58</v>
      </c>
      <c r="E381" s="8"/>
      <c r="F381" s="2"/>
      <c r="G381" s="2"/>
      <c r="H381" s="2"/>
      <c r="I381" s="2"/>
      <c r="J381" s="2"/>
      <c r="K381" s="2"/>
      <c r="L381" s="2"/>
    </row>
    <row r="382" spans="1:12" ht="23.25" customHeight="1">
      <c r="A382" s="34">
        <v>71</v>
      </c>
      <c r="B382" s="24" t="s">
        <v>24</v>
      </c>
      <c r="C382" s="24" t="s">
        <v>65</v>
      </c>
      <c r="D382" s="11" t="s">
        <v>45</v>
      </c>
      <c r="E382" s="8"/>
      <c r="F382" s="2">
        <f aca="true" t="shared" si="69" ref="F382:L382">+F383+F384+F385</f>
        <v>0</v>
      </c>
      <c r="G382" s="2">
        <f t="shared" si="69"/>
        <v>0</v>
      </c>
      <c r="H382" s="2">
        <f t="shared" si="69"/>
        <v>0</v>
      </c>
      <c r="I382" s="2">
        <f t="shared" si="69"/>
        <v>0</v>
      </c>
      <c r="J382" s="2">
        <f t="shared" si="69"/>
        <v>0</v>
      </c>
      <c r="K382" s="2">
        <f t="shared" si="69"/>
        <v>0</v>
      </c>
      <c r="L382" s="2">
        <f t="shared" si="69"/>
        <v>0</v>
      </c>
    </row>
    <row r="383" spans="1:12" ht="21.75" customHeight="1">
      <c r="A383" s="35"/>
      <c r="B383" s="25"/>
      <c r="C383" s="25"/>
      <c r="D383" s="11" t="s">
        <v>50</v>
      </c>
      <c r="E383" s="8"/>
      <c r="F383" s="2"/>
      <c r="G383" s="2"/>
      <c r="H383" s="2"/>
      <c r="I383" s="2"/>
      <c r="J383" s="2"/>
      <c r="K383" s="2"/>
      <c r="L383" s="2"/>
    </row>
    <row r="384" spans="1:12" ht="32.25" customHeight="1">
      <c r="A384" s="35"/>
      <c r="B384" s="25"/>
      <c r="C384" s="25"/>
      <c r="D384" s="11" t="s">
        <v>51</v>
      </c>
      <c r="E384" s="8"/>
      <c r="F384" s="2"/>
      <c r="G384" s="2"/>
      <c r="H384" s="2"/>
      <c r="I384" s="2"/>
      <c r="J384" s="2"/>
      <c r="K384" s="2"/>
      <c r="L384" s="2"/>
    </row>
    <row r="385" spans="1:12" ht="19.5" customHeight="1">
      <c r="A385" s="35"/>
      <c r="B385" s="25"/>
      <c r="C385" s="25"/>
      <c r="D385" s="11" t="s">
        <v>52</v>
      </c>
      <c r="E385" s="8"/>
      <c r="F385" s="2"/>
      <c r="G385" s="2"/>
      <c r="H385" s="2"/>
      <c r="I385" s="2"/>
      <c r="J385" s="2"/>
      <c r="K385" s="2"/>
      <c r="L385" s="2"/>
    </row>
    <row r="386" spans="1:12" ht="12" customHeight="1">
      <c r="A386" s="36"/>
      <c r="B386" s="26"/>
      <c r="C386" s="26"/>
      <c r="D386" s="11" t="s">
        <v>58</v>
      </c>
      <c r="E386" s="8"/>
      <c r="F386" s="2"/>
      <c r="G386" s="2"/>
      <c r="H386" s="2"/>
      <c r="I386" s="2"/>
      <c r="J386" s="2"/>
      <c r="K386" s="2"/>
      <c r="L386" s="2"/>
    </row>
    <row r="387" spans="1:12" ht="14.25" customHeight="1">
      <c r="A387" s="34">
        <v>72</v>
      </c>
      <c r="B387" s="21" t="s">
        <v>26</v>
      </c>
      <c r="C387" s="24" t="s">
        <v>65</v>
      </c>
      <c r="D387" s="11" t="s">
        <v>45</v>
      </c>
      <c r="E387" s="8"/>
      <c r="F387" s="2">
        <f aca="true" t="shared" si="70" ref="F387:L387">+F388+F389+F390</f>
        <v>0</v>
      </c>
      <c r="G387" s="2">
        <f t="shared" si="70"/>
        <v>0</v>
      </c>
      <c r="H387" s="2">
        <f t="shared" si="70"/>
        <v>0</v>
      </c>
      <c r="I387" s="2">
        <f t="shared" si="70"/>
        <v>0</v>
      </c>
      <c r="J387" s="2">
        <f t="shared" si="70"/>
        <v>0</v>
      </c>
      <c r="K387" s="2">
        <f t="shared" si="70"/>
        <v>0</v>
      </c>
      <c r="L387" s="2">
        <f t="shared" si="70"/>
        <v>0</v>
      </c>
    </row>
    <row r="388" spans="1:12" ht="15">
      <c r="A388" s="35"/>
      <c r="B388" s="22"/>
      <c r="C388" s="25"/>
      <c r="D388" s="11" t="s">
        <v>50</v>
      </c>
      <c r="E388" s="8"/>
      <c r="F388" s="2"/>
      <c r="G388" s="2"/>
      <c r="H388" s="2"/>
      <c r="I388" s="2"/>
      <c r="J388" s="2"/>
      <c r="K388" s="2"/>
      <c r="L388" s="2"/>
    </row>
    <row r="389" spans="1:12" ht="15">
      <c r="A389" s="35"/>
      <c r="B389" s="22"/>
      <c r="C389" s="25"/>
      <c r="D389" s="11" t="s">
        <v>51</v>
      </c>
      <c r="E389" s="8"/>
      <c r="F389" s="2"/>
      <c r="G389" s="2"/>
      <c r="H389" s="2"/>
      <c r="I389" s="2"/>
      <c r="J389" s="2"/>
      <c r="K389" s="2"/>
      <c r="L389" s="2"/>
    </row>
    <row r="390" spans="1:12" ht="15">
      <c r="A390" s="35"/>
      <c r="B390" s="22"/>
      <c r="C390" s="25"/>
      <c r="D390" s="11" t="s">
        <v>52</v>
      </c>
      <c r="E390" s="8"/>
      <c r="F390" s="2"/>
      <c r="G390" s="2">
        <f aca="true" t="shared" si="71" ref="G390:L390">+G395</f>
        <v>0</v>
      </c>
      <c r="H390" s="2">
        <f t="shared" si="71"/>
        <v>0</v>
      </c>
      <c r="I390" s="2">
        <f t="shared" si="71"/>
        <v>0</v>
      </c>
      <c r="J390" s="2">
        <f t="shared" si="71"/>
        <v>0</v>
      </c>
      <c r="K390" s="2">
        <f t="shared" si="71"/>
        <v>0</v>
      </c>
      <c r="L390" s="2">
        <f t="shared" si="71"/>
        <v>0</v>
      </c>
    </row>
    <row r="391" spans="1:12" ht="15">
      <c r="A391" s="36"/>
      <c r="B391" s="23"/>
      <c r="C391" s="26"/>
      <c r="D391" s="11" t="s">
        <v>58</v>
      </c>
      <c r="E391" s="8"/>
      <c r="F391" s="2"/>
      <c r="G391" s="2"/>
      <c r="H391" s="2"/>
      <c r="I391" s="2"/>
      <c r="J391" s="2"/>
      <c r="K391" s="2"/>
      <c r="L391" s="2"/>
    </row>
    <row r="392" spans="1:12" ht="23.25" customHeight="1">
      <c r="A392" s="34">
        <v>73</v>
      </c>
      <c r="B392" s="24" t="s">
        <v>25</v>
      </c>
      <c r="C392" s="24" t="s">
        <v>65</v>
      </c>
      <c r="D392" s="11" t="s">
        <v>45</v>
      </c>
      <c r="E392" s="8"/>
      <c r="F392" s="2">
        <f aca="true" t="shared" si="72" ref="F392:L392">+F393+F394+F395</f>
        <v>0</v>
      </c>
      <c r="G392" s="2">
        <f t="shared" si="72"/>
        <v>0</v>
      </c>
      <c r="H392" s="2">
        <f t="shared" si="72"/>
        <v>0</v>
      </c>
      <c r="I392" s="2">
        <f t="shared" si="72"/>
        <v>0</v>
      </c>
      <c r="J392" s="2">
        <f t="shared" si="72"/>
        <v>0</v>
      </c>
      <c r="K392" s="2">
        <f t="shared" si="72"/>
        <v>0</v>
      </c>
      <c r="L392" s="2">
        <f t="shared" si="72"/>
        <v>0</v>
      </c>
    </row>
    <row r="393" spans="1:12" ht="21.75" customHeight="1">
      <c r="A393" s="35"/>
      <c r="B393" s="25"/>
      <c r="C393" s="25"/>
      <c r="D393" s="11" t="s">
        <v>50</v>
      </c>
      <c r="E393" s="8"/>
      <c r="F393" s="2"/>
      <c r="G393" s="2"/>
      <c r="H393" s="2"/>
      <c r="I393" s="2"/>
      <c r="J393" s="2"/>
      <c r="K393" s="2"/>
      <c r="L393" s="2"/>
    </row>
    <row r="394" spans="1:12" ht="32.25" customHeight="1">
      <c r="A394" s="35"/>
      <c r="B394" s="25"/>
      <c r="C394" s="25"/>
      <c r="D394" s="11" t="s">
        <v>51</v>
      </c>
      <c r="E394" s="8"/>
      <c r="F394" s="2"/>
      <c r="G394" s="2"/>
      <c r="H394" s="2"/>
      <c r="I394" s="2"/>
      <c r="J394" s="2"/>
      <c r="K394" s="2"/>
      <c r="L394" s="2"/>
    </row>
    <row r="395" spans="1:12" ht="30" customHeight="1">
      <c r="A395" s="35"/>
      <c r="B395" s="25"/>
      <c r="C395" s="25"/>
      <c r="D395" s="11" t="s">
        <v>52</v>
      </c>
      <c r="E395" s="8"/>
      <c r="F395" s="2"/>
      <c r="G395" s="2"/>
      <c r="H395" s="2"/>
      <c r="I395" s="2"/>
      <c r="J395" s="2"/>
      <c r="K395" s="2"/>
      <c r="L395" s="2"/>
    </row>
    <row r="396" spans="1:12" ht="30" customHeight="1">
      <c r="A396" s="36"/>
      <c r="B396" s="26"/>
      <c r="C396" s="26"/>
      <c r="D396" s="11" t="s">
        <v>58</v>
      </c>
      <c r="E396" s="8"/>
      <c r="F396" s="2"/>
      <c r="G396" s="2"/>
      <c r="H396" s="2"/>
      <c r="I396" s="2"/>
      <c r="J396" s="2"/>
      <c r="K396" s="2"/>
      <c r="L396" s="2"/>
    </row>
    <row r="397" spans="1:12" ht="14.25" customHeight="1">
      <c r="A397" s="34">
        <v>74</v>
      </c>
      <c r="B397" s="21" t="s">
        <v>123</v>
      </c>
      <c r="C397" s="24" t="s">
        <v>65</v>
      </c>
      <c r="D397" s="11" t="s">
        <v>45</v>
      </c>
      <c r="E397" s="8"/>
      <c r="F397" s="2">
        <f aca="true" t="shared" si="73" ref="F397:L397">+F398+F399+F400</f>
        <v>12400</v>
      </c>
      <c r="G397" s="2">
        <f t="shared" si="73"/>
        <v>0</v>
      </c>
      <c r="H397" s="2">
        <f t="shared" si="73"/>
        <v>0</v>
      </c>
      <c r="I397" s="2">
        <f t="shared" si="73"/>
        <v>0</v>
      </c>
      <c r="J397" s="2">
        <f t="shared" si="73"/>
        <v>0</v>
      </c>
      <c r="K397" s="2">
        <f t="shared" si="73"/>
        <v>0</v>
      </c>
      <c r="L397" s="2">
        <f t="shared" si="73"/>
        <v>0</v>
      </c>
    </row>
    <row r="398" spans="1:12" ht="15">
      <c r="A398" s="35"/>
      <c r="B398" s="22"/>
      <c r="C398" s="25"/>
      <c r="D398" s="11" t="s">
        <v>50</v>
      </c>
      <c r="E398" s="8"/>
      <c r="F398" s="13">
        <v>9208.2</v>
      </c>
      <c r="G398" s="2"/>
      <c r="H398" s="2"/>
      <c r="I398" s="2"/>
      <c r="J398" s="2"/>
      <c r="K398" s="2"/>
      <c r="L398" s="2"/>
    </row>
    <row r="399" spans="1:12" ht="15">
      <c r="A399" s="35"/>
      <c r="B399" s="22"/>
      <c r="C399" s="25"/>
      <c r="D399" s="11" t="s">
        <v>51</v>
      </c>
      <c r="E399" s="8"/>
      <c r="F399" s="13">
        <v>2447.8</v>
      </c>
      <c r="G399" s="2"/>
      <c r="H399" s="2"/>
      <c r="I399" s="2"/>
      <c r="J399" s="2"/>
      <c r="K399" s="2"/>
      <c r="L399" s="2"/>
    </row>
    <row r="400" spans="1:12" ht="21" customHeight="1">
      <c r="A400" s="35"/>
      <c r="B400" s="22"/>
      <c r="C400" s="25"/>
      <c r="D400" s="11" t="s">
        <v>52</v>
      </c>
      <c r="E400" s="8"/>
      <c r="F400" s="13">
        <v>744</v>
      </c>
      <c r="G400" s="2"/>
      <c r="H400" s="2"/>
      <c r="I400" s="2"/>
      <c r="J400" s="2"/>
      <c r="K400" s="2"/>
      <c r="L400" s="2"/>
    </row>
    <row r="401" spans="1:12" ht="21.75" customHeight="1">
      <c r="A401" s="36"/>
      <c r="B401" s="23"/>
      <c r="C401" s="26"/>
      <c r="D401" s="11" t="s">
        <v>58</v>
      </c>
      <c r="E401" s="8"/>
      <c r="F401" s="13"/>
      <c r="G401" s="2"/>
      <c r="H401" s="2"/>
      <c r="I401" s="2"/>
      <c r="J401" s="2"/>
      <c r="K401" s="2"/>
      <c r="L401" s="2"/>
    </row>
    <row r="402" spans="1:12" ht="14.25" customHeight="1">
      <c r="A402" s="34">
        <v>75</v>
      </c>
      <c r="B402" s="21" t="s">
        <v>116</v>
      </c>
      <c r="C402" s="24" t="s">
        <v>57</v>
      </c>
      <c r="D402" s="11" t="s">
        <v>45</v>
      </c>
      <c r="E402" s="8"/>
      <c r="F402" s="2">
        <f aca="true" t="shared" si="74" ref="F402:L405">+F407</f>
        <v>970.1</v>
      </c>
      <c r="G402" s="2">
        <f t="shared" si="74"/>
        <v>1526</v>
      </c>
      <c r="H402" s="2">
        <f t="shared" si="74"/>
        <v>1526</v>
      </c>
      <c r="I402" s="2">
        <f t="shared" si="74"/>
        <v>1478.3</v>
      </c>
      <c r="J402" s="2">
        <f t="shared" si="74"/>
        <v>1545.3</v>
      </c>
      <c r="K402" s="2">
        <f t="shared" si="74"/>
        <v>1545.3</v>
      </c>
      <c r="L402" s="2">
        <f t="shared" si="74"/>
        <v>1545.3</v>
      </c>
    </row>
    <row r="403" spans="1:12" ht="15">
      <c r="A403" s="35"/>
      <c r="B403" s="22"/>
      <c r="C403" s="25"/>
      <c r="D403" s="11" t="s">
        <v>50</v>
      </c>
      <c r="E403" s="8"/>
      <c r="F403" s="2">
        <f t="shared" si="74"/>
        <v>0</v>
      </c>
      <c r="G403" s="2">
        <f t="shared" si="74"/>
        <v>0</v>
      </c>
      <c r="H403" s="2">
        <f t="shared" si="74"/>
        <v>0</v>
      </c>
      <c r="I403" s="2">
        <f t="shared" si="74"/>
        <v>0</v>
      </c>
      <c r="J403" s="2">
        <f t="shared" si="74"/>
        <v>0</v>
      </c>
      <c r="K403" s="2">
        <f t="shared" si="74"/>
        <v>0</v>
      </c>
      <c r="L403" s="2">
        <f t="shared" si="74"/>
        <v>0</v>
      </c>
    </row>
    <row r="404" spans="1:12" ht="15">
      <c r="A404" s="35"/>
      <c r="B404" s="22"/>
      <c r="C404" s="25"/>
      <c r="D404" s="11" t="s">
        <v>51</v>
      </c>
      <c r="E404" s="8"/>
      <c r="F404" s="2">
        <f t="shared" si="74"/>
        <v>0</v>
      </c>
      <c r="G404" s="2">
        <f t="shared" si="74"/>
        <v>0</v>
      </c>
      <c r="H404" s="2">
        <f t="shared" si="74"/>
        <v>0</v>
      </c>
      <c r="I404" s="2">
        <f t="shared" si="74"/>
        <v>0</v>
      </c>
      <c r="J404" s="2">
        <f t="shared" si="74"/>
        <v>0</v>
      </c>
      <c r="K404" s="2">
        <f t="shared" si="74"/>
        <v>0</v>
      </c>
      <c r="L404" s="2">
        <f t="shared" si="74"/>
        <v>0</v>
      </c>
    </row>
    <row r="405" spans="1:12" ht="15">
      <c r="A405" s="35"/>
      <c r="B405" s="22"/>
      <c r="C405" s="25"/>
      <c r="D405" s="11" t="s">
        <v>52</v>
      </c>
      <c r="E405" s="8"/>
      <c r="F405" s="2">
        <f t="shared" si="74"/>
        <v>970.1</v>
      </c>
      <c r="G405" s="2">
        <f t="shared" si="74"/>
        <v>1526</v>
      </c>
      <c r="H405" s="2">
        <f t="shared" si="74"/>
        <v>1526</v>
      </c>
      <c r="I405" s="2">
        <f t="shared" si="74"/>
        <v>1478.3</v>
      </c>
      <c r="J405" s="2">
        <f t="shared" si="74"/>
        <v>1545.3</v>
      </c>
      <c r="K405" s="2">
        <f t="shared" si="74"/>
        <v>1545.3</v>
      </c>
      <c r="L405" s="2">
        <f t="shared" si="74"/>
        <v>1545.3</v>
      </c>
    </row>
    <row r="406" spans="1:12" ht="15">
      <c r="A406" s="36"/>
      <c r="B406" s="23"/>
      <c r="C406" s="26"/>
      <c r="D406" s="11" t="s">
        <v>58</v>
      </c>
      <c r="E406" s="8"/>
      <c r="F406" s="2"/>
      <c r="G406" s="2"/>
      <c r="H406" s="2"/>
      <c r="I406" s="2"/>
      <c r="J406" s="2"/>
      <c r="K406" s="2"/>
      <c r="L406" s="2"/>
    </row>
    <row r="407" spans="1:12" ht="14.25" customHeight="1">
      <c r="A407" s="34">
        <v>76</v>
      </c>
      <c r="B407" s="21" t="s">
        <v>67</v>
      </c>
      <c r="C407" s="24" t="s">
        <v>57</v>
      </c>
      <c r="D407" s="11" t="s">
        <v>45</v>
      </c>
      <c r="E407" s="8"/>
      <c r="F407" s="2">
        <f aca="true" t="shared" si="75" ref="F407:G410">+F412+F417</f>
        <v>970.1</v>
      </c>
      <c r="G407" s="2">
        <f t="shared" si="75"/>
        <v>1526</v>
      </c>
      <c r="H407" s="2">
        <f>+H410</f>
        <v>1526</v>
      </c>
      <c r="I407" s="2">
        <f>+I410</f>
        <v>1478.3</v>
      </c>
      <c r="J407" s="2">
        <f>+J410</f>
        <v>1545.3</v>
      </c>
      <c r="K407" s="2">
        <f>+K410</f>
        <v>1545.3</v>
      </c>
      <c r="L407" s="2">
        <f>+L410</f>
        <v>1545.3</v>
      </c>
    </row>
    <row r="408" spans="1:12" ht="15">
      <c r="A408" s="35"/>
      <c r="B408" s="22"/>
      <c r="C408" s="25"/>
      <c r="D408" s="11" t="s">
        <v>50</v>
      </c>
      <c r="E408" s="8"/>
      <c r="F408" s="2">
        <f t="shared" si="75"/>
        <v>0</v>
      </c>
      <c r="G408" s="2">
        <f t="shared" si="75"/>
        <v>0</v>
      </c>
      <c r="H408" s="2">
        <f aca="true" t="shared" si="76" ref="H408:L410">+H413+H418</f>
        <v>0</v>
      </c>
      <c r="I408" s="2">
        <f t="shared" si="76"/>
        <v>0</v>
      </c>
      <c r="J408" s="2">
        <f t="shared" si="76"/>
        <v>0</v>
      </c>
      <c r="K408" s="2">
        <f t="shared" si="76"/>
        <v>0</v>
      </c>
      <c r="L408" s="2">
        <f t="shared" si="76"/>
        <v>0</v>
      </c>
    </row>
    <row r="409" spans="1:12" ht="15">
      <c r="A409" s="35"/>
      <c r="B409" s="22"/>
      <c r="C409" s="25"/>
      <c r="D409" s="11" t="s">
        <v>51</v>
      </c>
      <c r="E409" s="8"/>
      <c r="F409" s="2">
        <f t="shared" si="75"/>
        <v>0</v>
      </c>
      <c r="G409" s="2">
        <f t="shared" si="75"/>
        <v>0</v>
      </c>
      <c r="H409" s="2">
        <f t="shared" si="76"/>
        <v>0</v>
      </c>
      <c r="I409" s="2">
        <f t="shared" si="76"/>
        <v>0</v>
      </c>
      <c r="J409" s="2">
        <f t="shared" si="76"/>
        <v>0</v>
      </c>
      <c r="K409" s="2">
        <f t="shared" si="76"/>
        <v>0</v>
      </c>
      <c r="L409" s="2">
        <f t="shared" si="76"/>
        <v>0</v>
      </c>
    </row>
    <row r="410" spans="1:12" ht="15">
      <c r="A410" s="35"/>
      <c r="B410" s="22"/>
      <c r="C410" s="25"/>
      <c r="D410" s="11" t="s">
        <v>52</v>
      </c>
      <c r="E410" s="8"/>
      <c r="F410" s="2">
        <f t="shared" si="75"/>
        <v>970.1</v>
      </c>
      <c r="G410" s="2">
        <f t="shared" si="75"/>
        <v>1526</v>
      </c>
      <c r="H410" s="2">
        <f t="shared" si="76"/>
        <v>1526</v>
      </c>
      <c r="I410" s="2">
        <f t="shared" si="76"/>
        <v>1478.3</v>
      </c>
      <c r="J410" s="2">
        <f t="shared" si="76"/>
        <v>1545.3</v>
      </c>
      <c r="K410" s="2">
        <f t="shared" si="76"/>
        <v>1545.3</v>
      </c>
      <c r="L410" s="2">
        <f t="shared" si="76"/>
        <v>1545.3</v>
      </c>
    </row>
    <row r="411" spans="1:12" ht="15">
      <c r="A411" s="36"/>
      <c r="B411" s="23"/>
      <c r="C411" s="26"/>
      <c r="D411" s="11" t="s">
        <v>58</v>
      </c>
      <c r="E411" s="8"/>
      <c r="F411" s="2"/>
      <c r="G411" s="2"/>
      <c r="H411" s="2"/>
      <c r="I411" s="2"/>
      <c r="J411" s="2"/>
      <c r="K411" s="2"/>
      <c r="L411" s="2"/>
    </row>
    <row r="412" spans="1:12" ht="14.25" customHeight="1">
      <c r="A412" s="34">
        <v>77</v>
      </c>
      <c r="B412" s="21" t="s">
        <v>93</v>
      </c>
      <c r="C412" s="24" t="s">
        <v>57</v>
      </c>
      <c r="D412" s="11" t="s">
        <v>45</v>
      </c>
      <c r="E412" s="8"/>
      <c r="F412" s="2">
        <f aca="true" t="shared" si="77" ref="F412:L412">+F415</f>
        <v>46.2</v>
      </c>
      <c r="G412" s="2">
        <f t="shared" si="77"/>
        <v>46.2</v>
      </c>
      <c r="H412" s="2">
        <f t="shared" si="77"/>
        <v>46.2</v>
      </c>
      <c r="I412" s="2">
        <f t="shared" si="77"/>
        <v>0</v>
      </c>
      <c r="J412" s="2">
        <f t="shared" si="77"/>
        <v>46.1</v>
      </c>
      <c r="K412" s="2">
        <f t="shared" si="77"/>
        <v>46.1</v>
      </c>
      <c r="L412" s="2">
        <f t="shared" si="77"/>
        <v>46.1</v>
      </c>
    </row>
    <row r="413" spans="1:12" ht="15">
      <c r="A413" s="35"/>
      <c r="B413" s="22"/>
      <c r="C413" s="25"/>
      <c r="D413" s="11" t="s">
        <v>50</v>
      </c>
      <c r="E413" s="8"/>
      <c r="F413" s="2"/>
      <c r="G413" s="2"/>
      <c r="H413" s="2"/>
      <c r="I413" s="2"/>
      <c r="J413" s="2"/>
      <c r="K413" s="2"/>
      <c r="L413" s="2"/>
    </row>
    <row r="414" spans="1:12" ht="15">
      <c r="A414" s="35"/>
      <c r="B414" s="22"/>
      <c r="C414" s="25"/>
      <c r="D414" s="11" t="s">
        <v>51</v>
      </c>
      <c r="E414" s="8"/>
      <c r="F414" s="2"/>
      <c r="G414" s="2"/>
      <c r="H414" s="2"/>
      <c r="I414" s="2"/>
      <c r="J414" s="2"/>
      <c r="K414" s="2"/>
      <c r="L414" s="2"/>
    </row>
    <row r="415" spans="1:12" ht="15">
      <c r="A415" s="35"/>
      <c r="B415" s="22"/>
      <c r="C415" s="25"/>
      <c r="D415" s="11" t="s">
        <v>52</v>
      </c>
      <c r="E415" s="8"/>
      <c r="F415" s="13">
        <v>46.2</v>
      </c>
      <c r="G415" s="13">
        <v>46.2</v>
      </c>
      <c r="H415" s="13">
        <v>46.2</v>
      </c>
      <c r="I415" s="2">
        <v>0</v>
      </c>
      <c r="J415" s="2">
        <v>46.1</v>
      </c>
      <c r="K415" s="2">
        <v>46.1</v>
      </c>
      <c r="L415" s="2">
        <v>46.1</v>
      </c>
    </row>
    <row r="416" spans="1:12" ht="15">
      <c r="A416" s="36"/>
      <c r="B416" s="23"/>
      <c r="C416" s="26"/>
      <c r="D416" s="11" t="s">
        <v>58</v>
      </c>
      <c r="E416" s="8"/>
      <c r="F416" s="13"/>
      <c r="G416" s="13"/>
      <c r="H416" s="13"/>
      <c r="I416" s="2"/>
      <c r="J416" s="2"/>
      <c r="K416" s="2"/>
      <c r="L416" s="2"/>
    </row>
    <row r="417" spans="1:12" ht="14.25" customHeight="1">
      <c r="A417" s="34">
        <v>78</v>
      </c>
      <c r="B417" s="21" t="s">
        <v>94</v>
      </c>
      <c r="C417" s="24" t="s">
        <v>57</v>
      </c>
      <c r="D417" s="11" t="s">
        <v>45</v>
      </c>
      <c r="E417" s="8"/>
      <c r="F417" s="2">
        <f aca="true" t="shared" si="78" ref="F417:L417">+F420</f>
        <v>923.9</v>
      </c>
      <c r="G417" s="2">
        <f t="shared" si="78"/>
        <v>1479.8</v>
      </c>
      <c r="H417" s="2">
        <f t="shared" si="78"/>
        <v>1479.8</v>
      </c>
      <c r="I417" s="2">
        <f t="shared" si="78"/>
        <v>1478.3</v>
      </c>
      <c r="J417" s="2">
        <f t="shared" si="78"/>
        <v>1499.2</v>
      </c>
      <c r="K417" s="2">
        <f t="shared" si="78"/>
        <v>1499.2</v>
      </c>
      <c r="L417" s="2">
        <f t="shared" si="78"/>
        <v>1499.2</v>
      </c>
    </row>
    <row r="418" spans="1:12" ht="15">
      <c r="A418" s="35"/>
      <c r="B418" s="22"/>
      <c r="C418" s="25"/>
      <c r="D418" s="11" t="s">
        <v>50</v>
      </c>
      <c r="E418" s="8"/>
      <c r="F418" s="2"/>
      <c r="G418" s="2"/>
      <c r="H418" s="2"/>
      <c r="I418" s="2"/>
      <c r="J418" s="2"/>
      <c r="K418" s="2"/>
      <c r="L418" s="2"/>
    </row>
    <row r="419" spans="1:12" ht="15">
      <c r="A419" s="35"/>
      <c r="B419" s="22"/>
      <c r="C419" s="25"/>
      <c r="D419" s="11" t="s">
        <v>51</v>
      </c>
      <c r="E419" s="8"/>
      <c r="F419" s="2"/>
      <c r="G419" s="2"/>
      <c r="H419" s="2"/>
      <c r="I419" s="2"/>
      <c r="J419" s="2"/>
      <c r="K419" s="2"/>
      <c r="L419" s="2"/>
    </row>
    <row r="420" spans="1:12" ht="15">
      <c r="A420" s="35"/>
      <c r="B420" s="22"/>
      <c r="C420" s="25"/>
      <c r="D420" s="11" t="s">
        <v>52</v>
      </c>
      <c r="E420" s="8"/>
      <c r="F420" s="13">
        <v>923.9</v>
      </c>
      <c r="G420" s="13">
        <v>1479.8</v>
      </c>
      <c r="H420" s="13">
        <v>1479.8</v>
      </c>
      <c r="I420" s="2">
        <v>1478.3</v>
      </c>
      <c r="J420" s="2">
        <v>1499.2</v>
      </c>
      <c r="K420" s="2">
        <v>1499.2</v>
      </c>
      <c r="L420" s="2">
        <v>1499.2</v>
      </c>
    </row>
    <row r="421" spans="1:12" ht="15">
      <c r="A421" s="36"/>
      <c r="B421" s="23"/>
      <c r="C421" s="26"/>
      <c r="D421" s="11" t="s">
        <v>58</v>
      </c>
      <c r="E421" s="8"/>
      <c r="F421" s="13"/>
      <c r="G421" s="13"/>
      <c r="H421" s="13"/>
      <c r="I421" s="2"/>
      <c r="J421" s="2"/>
      <c r="K421" s="2"/>
      <c r="L421" s="2"/>
    </row>
    <row r="422" spans="1:12" ht="14.25" customHeight="1">
      <c r="A422" s="34">
        <v>79</v>
      </c>
      <c r="B422" s="21" t="s">
        <v>117</v>
      </c>
      <c r="C422" s="24" t="s">
        <v>57</v>
      </c>
      <c r="D422" s="11" t="s">
        <v>45</v>
      </c>
      <c r="E422" s="8"/>
      <c r="F422" s="2">
        <f aca="true" t="shared" si="79" ref="F422:L425">+F427</f>
        <v>2481.8999999999996</v>
      </c>
      <c r="G422" s="2">
        <f t="shared" si="79"/>
        <v>2027.8</v>
      </c>
      <c r="H422" s="2">
        <f t="shared" si="79"/>
        <v>2027.8</v>
      </c>
      <c r="I422" s="2">
        <f t="shared" si="79"/>
        <v>1003.3</v>
      </c>
      <c r="J422" s="2">
        <f t="shared" si="79"/>
        <v>943.6000000000001</v>
      </c>
      <c r="K422" s="2">
        <f t="shared" si="79"/>
        <v>944.4000000000001</v>
      </c>
      <c r="L422" s="2">
        <f t="shared" si="79"/>
        <v>944.4</v>
      </c>
    </row>
    <row r="423" spans="1:12" ht="15">
      <c r="A423" s="35"/>
      <c r="B423" s="22"/>
      <c r="C423" s="25"/>
      <c r="D423" s="11" t="s">
        <v>50</v>
      </c>
      <c r="E423" s="8"/>
      <c r="F423" s="2">
        <f t="shared" si="79"/>
        <v>0</v>
      </c>
      <c r="G423" s="2">
        <f t="shared" si="79"/>
        <v>0</v>
      </c>
      <c r="H423" s="2">
        <f t="shared" si="79"/>
        <v>0</v>
      </c>
      <c r="I423" s="2">
        <f t="shared" si="79"/>
        <v>0</v>
      </c>
      <c r="J423" s="2">
        <f t="shared" si="79"/>
        <v>0</v>
      </c>
      <c r="K423" s="2">
        <f t="shared" si="79"/>
        <v>0</v>
      </c>
      <c r="L423" s="2">
        <f t="shared" si="79"/>
        <v>0</v>
      </c>
    </row>
    <row r="424" spans="1:12" ht="15">
      <c r="A424" s="35"/>
      <c r="B424" s="22"/>
      <c r="C424" s="25"/>
      <c r="D424" s="11" t="s">
        <v>51</v>
      </c>
      <c r="E424" s="8"/>
      <c r="F424" s="2">
        <f t="shared" si="79"/>
        <v>1551.5</v>
      </c>
      <c r="G424" s="2">
        <f t="shared" si="79"/>
        <v>1551.5</v>
      </c>
      <c r="H424" s="2">
        <f t="shared" si="79"/>
        <v>1551.5</v>
      </c>
      <c r="I424" s="2">
        <f t="shared" si="79"/>
        <v>0</v>
      </c>
      <c r="J424" s="2">
        <f t="shared" si="79"/>
        <v>0</v>
      </c>
      <c r="K424" s="2">
        <f t="shared" si="79"/>
        <v>0</v>
      </c>
      <c r="L424" s="2">
        <f t="shared" si="79"/>
        <v>0</v>
      </c>
    </row>
    <row r="425" spans="1:12" ht="15">
      <c r="A425" s="35"/>
      <c r="B425" s="22"/>
      <c r="C425" s="25"/>
      <c r="D425" s="11" t="s">
        <v>52</v>
      </c>
      <c r="E425" s="8"/>
      <c r="F425" s="2">
        <f t="shared" si="79"/>
        <v>930.4</v>
      </c>
      <c r="G425" s="2">
        <f t="shared" si="79"/>
        <v>476.29999999999995</v>
      </c>
      <c r="H425" s="2">
        <f t="shared" si="79"/>
        <v>476.29999999999995</v>
      </c>
      <c r="I425" s="2">
        <f t="shared" si="79"/>
        <v>1003.3</v>
      </c>
      <c r="J425" s="2">
        <f t="shared" si="79"/>
        <v>943.6000000000001</v>
      </c>
      <c r="K425" s="2">
        <f t="shared" si="79"/>
        <v>944.4000000000001</v>
      </c>
      <c r="L425" s="2">
        <f t="shared" si="79"/>
        <v>944.4</v>
      </c>
    </row>
    <row r="426" spans="1:12" ht="15">
      <c r="A426" s="36"/>
      <c r="B426" s="23"/>
      <c r="C426" s="26"/>
      <c r="D426" s="11" t="s">
        <v>58</v>
      </c>
      <c r="E426" s="8"/>
      <c r="F426" s="2"/>
      <c r="G426" s="2"/>
      <c r="H426" s="2"/>
      <c r="I426" s="2"/>
      <c r="J426" s="2"/>
      <c r="K426" s="2"/>
      <c r="L426" s="2"/>
    </row>
    <row r="427" spans="1:12" ht="14.25" customHeight="1">
      <c r="A427" s="34">
        <v>80</v>
      </c>
      <c r="B427" s="21" t="s">
        <v>95</v>
      </c>
      <c r="C427" s="24" t="s">
        <v>57</v>
      </c>
      <c r="D427" s="11" t="s">
        <v>45</v>
      </c>
      <c r="E427" s="8"/>
      <c r="F427" s="2">
        <f aca="true" t="shared" si="80" ref="F427:L430">+F432+F437+F442</f>
        <v>2481.8999999999996</v>
      </c>
      <c r="G427" s="2">
        <f t="shared" si="80"/>
        <v>2027.8</v>
      </c>
      <c r="H427" s="2">
        <f t="shared" si="80"/>
        <v>2027.8</v>
      </c>
      <c r="I427" s="2">
        <f t="shared" si="80"/>
        <v>1003.3</v>
      </c>
      <c r="J427" s="2">
        <f t="shared" si="80"/>
        <v>943.6000000000001</v>
      </c>
      <c r="K427" s="2">
        <f t="shared" si="80"/>
        <v>944.4000000000001</v>
      </c>
      <c r="L427" s="2">
        <f t="shared" si="80"/>
        <v>944.4</v>
      </c>
    </row>
    <row r="428" spans="1:12" ht="15">
      <c r="A428" s="35"/>
      <c r="B428" s="22"/>
      <c r="C428" s="25"/>
      <c r="D428" s="11" t="s">
        <v>50</v>
      </c>
      <c r="E428" s="8"/>
      <c r="F428" s="2">
        <f t="shared" si="80"/>
        <v>0</v>
      </c>
      <c r="G428" s="2">
        <f t="shared" si="80"/>
        <v>0</v>
      </c>
      <c r="H428" s="2">
        <f t="shared" si="80"/>
        <v>0</v>
      </c>
      <c r="I428" s="2">
        <f t="shared" si="80"/>
        <v>0</v>
      </c>
      <c r="J428" s="2">
        <f t="shared" si="80"/>
        <v>0</v>
      </c>
      <c r="K428" s="2">
        <f t="shared" si="80"/>
        <v>0</v>
      </c>
      <c r="L428" s="2">
        <f t="shared" si="80"/>
        <v>0</v>
      </c>
    </row>
    <row r="429" spans="1:12" ht="15">
      <c r="A429" s="35"/>
      <c r="B429" s="22"/>
      <c r="C429" s="25"/>
      <c r="D429" s="11" t="s">
        <v>51</v>
      </c>
      <c r="E429" s="8"/>
      <c r="F429" s="2">
        <f t="shared" si="80"/>
        <v>1551.5</v>
      </c>
      <c r="G429" s="2">
        <f t="shared" si="80"/>
        <v>1551.5</v>
      </c>
      <c r="H429" s="2">
        <f t="shared" si="80"/>
        <v>1551.5</v>
      </c>
      <c r="I429" s="2">
        <f t="shared" si="80"/>
        <v>0</v>
      </c>
      <c r="J429" s="2">
        <f t="shared" si="80"/>
        <v>0</v>
      </c>
      <c r="K429" s="2">
        <f t="shared" si="80"/>
        <v>0</v>
      </c>
      <c r="L429" s="2">
        <f t="shared" si="80"/>
        <v>0</v>
      </c>
    </row>
    <row r="430" spans="1:12" ht="15">
      <c r="A430" s="35"/>
      <c r="B430" s="22"/>
      <c r="C430" s="25"/>
      <c r="D430" s="11" t="s">
        <v>52</v>
      </c>
      <c r="E430" s="8"/>
      <c r="F430" s="2">
        <f t="shared" si="80"/>
        <v>930.4</v>
      </c>
      <c r="G430" s="2">
        <f t="shared" si="80"/>
        <v>476.29999999999995</v>
      </c>
      <c r="H430" s="2">
        <f t="shared" si="80"/>
        <v>476.29999999999995</v>
      </c>
      <c r="I430" s="2">
        <f t="shared" si="80"/>
        <v>1003.3</v>
      </c>
      <c r="J430" s="2">
        <f t="shared" si="80"/>
        <v>943.6000000000001</v>
      </c>
      <c r="K430" s="2">
        <f t="shared" si="80"/>
        <v>944.4000000000001</v>
      </c>
      <c r="L430" s="2">
        <f t="shared" si="80"/>
        <v>944.4</v>
      </c>
    </row>
    <row r="431" spans="1:12" ht="15">
      <c r="A431" s="36"/>
      <c r="B431" s="23"/>
      <c r="C431" s="26"/>
      <c r="D431" s="11" t="s">
        <v>58</v>
      </c>
      <c r="E431" s="8"/>
      <c r="F431" s="2"/>
      <c r="G431" s="2"/>
      <c r="H431" s="2"/>
      <c r="I431" s="2"/>
      <c r="J431" s="2"/>
      <c r="K431" s="2"/>
      <c r="L431" s="2"/>
    </row>
    <row r="432" spans="1:12" ht="14.25" customHeight="1">
      <c r="A432" s="34">
        <v>81</v>
      </c>
      <c r="B432" s="21" t="s">
        <v>96</v>
      </c>
      <c r="C432" s="24" t="s">
        <v>57</v>
      </c>
      <c r="D432" s="11" t="s">
        <v>45</v>
      </c>
      <c r="E432" s="8"/>
      <c r="F432" s="2">
        <f aca="true" t="shared" si="81" ref="F432:L432">+F435</f>
        <v>205</v>
      </c>
      <c r="G432" s="2">
        <f t="shared" si="81"/>
        <v>205</v>
      </c>
      <c r="H432" s="2">
        <f t="shared" si="81"/>
        <v>205</v>
      </c>
      <c r="I432" s="2">
        <f t="shared" si="81"/>
        <v>205</v>
      </c>
      <c r="J432" s="2">
        <f t="shared" si="81"/>
        <v>205</v>
      </c>
      <c r="K432" s="2">
        <f t="shared" si="81"/>
        <v>205</v>
      </c>
      <c r="L432" s="2">
        <f t="shared" si="81"/>
        <v>205</v>
      </c>
    </row>
    <row r="433" spans="1:12" ht="15">
      <c r="A433" s="35"/>
      <c r="B433" s="22"/>
      <c r="C433" s="25"/>
      <c r="D433" s="11" t="s">
        <v>50</v>
      </c>
      <c r="E433" s="8"/>
      <c r="F433" s="2"/>
      <c r="G433" s="2"/>
      <c r="H433" s="2"/>
      <c r="I433" s="2"/>
      <c r="J433" s="2"/>
      <c r="K433" s="2"/>
      <c r="L433" s="2"/>
    </row>
    <row r="434" spans="1:12" ht="15">
      <c r="A434" s="35"/>
      <c r="B434" s="22"/>
      <c r="C434" s="25"/>
      <c r="D434" s="11" t="s">
        <v>51</v>
      </c>
      <c r="E434" s="8"/>
      <c r="F434" s="2"/>
      <c r="G434" s="2"/>
      <c r="H434" s="2"/>
      <c r="I434" s="2"/>
      <c r="J434" s="2"/>
      <c r="K434" s="2"/>
      <c r="L434" s="2"/>
    </row>
    <row r="435" spans="1:12" ht="15">
      <c r="A435" s="35"/>
      <c r="B435" s="22"/>
      <c r="C435" s="25"/>
      <c r="D435" s="11" t="s">
        <v>52</v>
      </c>
      <c r="E435" s="8"/>
      <c r="F435" s="13">
        <v>205</v>
      </c>
      <c r="G435" s="13">
        <v>205</v>
      </c>
      <c r="H435" s="2">
        <v>205</v>
      </c>
      <c r="I435" s="2">
        <v>205</v>
      </c>
      <c r="J435" s="2">
        <v>205</v>
      </c>
      <c r="K435" s="2">
        <v>205</v>
      </c>
      <c r="L435" s="2">
        <v>205</v>
      </c>
    </row>
    <row r="436" spans="1:12" ht="15">
      <c r="A436" s="36"/>
      <c r="B436" s="23"/>
      <c r="C436" s="26"/>
      <c r="D436" s="11" t="s">
        <v>58</v>
      </c>
      <c r="E436" s="8"/>
      <c r="F436" s="13"/>
      <c r="G436" s="13"/>
      <c r="H436" s="2"/>
      <c r="I436" s="2"/>
      <c r="J436" s="2"/>
      <c r="K436" s="2"/>
      <c r="L436" s="2"/>
    </row>
    <row r="437" spans="1:12" ht="14.25" customHeight="1">
      <c r="A437" s="34">
        <v>82</v>
      </c>
      <c r="B437" s="21" t="s">
        <v>97</v>
      </c>
      <c r="C437" s="24" t="s">
        <v>57</v>
      </c>
      <c r="D437" s="11" t="s">
        <v>45</v>
      </c>
      <c r="E437" s="8"/>
      <c r="F437" s="2">
        <f aca="true" t="shared" si="82" ref="F437:L437">+F440</f>
        <v>626.3</v>
      </c>
      <c r="G437" s="2">
        <f t="shared" si="82"/>
        <v>172.2</v>
      </c>
      <c r="H437" s="2">
        <f t="shared" si="82"/>
        <v>172.2</v>
      </c>
      <c r="I437" s="2">
        <f t="shared" si="82"/>
        <v>699.1999999999999</v>
      </c>
      <c r="J437" s="2">
        <f t="shared" si="82"/>
        <v>639.5000000000001</v>
      </c>
      <c r="K437" s="2">
        <f t="shared" si="82"/>
        <v>640.3000000000001</v>
      </c>
      <c r="L437" s="2">
        <f t="shared" si="82"/>
        <v>640.3</v>
      </c>
    </row>
    <row r="438" spans="1:12" ht="15">
      <c r="A438" s="35"/>
      <c r="B438" s="22"/>
      <c r="C438" s="25"/>
      <c r="D438" s="11" t="s">
        <v>50</v>
      </c>
      <c r="E438" s="8"/>
      <c r="F438" s="2"/>
      <c r="G438" s="2"/>
      <c r="H438" s="2"/>
      <c r="I438" s="2"/>
      <c r="J438" s="2"/>
      <c r="K438" s="2"/>
      <c r="L438" s="2"/>
    </row>
    <row r="439" spans="1:12" ht="15">
      <c r="A439" s="35"/>
      <c r="B439" s="22"/>
      <c r="C439" s="25"/>
      <c r="D439" s="11" t="s">
        <v>51</v>
      </c>
      <c r="E439" s="8"/>
      <c r="F439" s="2"/>
      <c r="G439" s="2"/>
      <c r="H439" s="2"/>
      <c r="I439" s="2"/>
      <c r="J439" s="2"/>
      <c r="K439" s="2"/>
      <c r="L439" s="2"/>
    </row>
    <row r="440" spans="1:12" ht="15">
      <c r="A440" s="35"/>
      <c r="B440" s="22"/>
      <c r="C440" s="25"/>
      <c r="D440" s="11" t="s">
        <v>52</v>
      </c>
      <c r="E440" s="8"/>
      <c r="F440" s="13">
        <v>626.3</v>
      </c>
      <c r="G440" s="13">
        <v>172.2</v>
      </c>
      <c r="H440" s="13">
        <v>172.2</v>
      </c>
      <c r="I440" s="2">
        <f>747.4+156-156.8-47.4</f>
        <v>699.1999999999999</v>
      </c>
      <c r="J440" s="2">
        <f>687.7-156.8-47.4+156</f>
        <v>639.5000000000001</v>
      </c>
      <c r="K440" s="2">
        <f>688.5-156.8-47.4+156</f>
        <v>640.3000000000001</v>
      </c>
      <c r="L440" s="2">
        <v>640.3</v>
      </c>
    </row>
    <row r="441" spans="1:12" ht="30" customHeight="1">
      <c r="A441" s="36"/>
      <c r="B441" s="23"/>
      <c r="C441" s="26"/>
      <c r="D441" s="11" t="s">
        <v>58</v>
      </c>
      <c r="E441" s="8"/>
      <c r="F441" s="13"/>
      <c r="G441" s="13"/>
      <c r="H441" s="13"/>
      <c r="I441" s="2"/>
      <c r="J441" s="2"/>
      <c r="K441" s="2"/>
      <c r="L441" s="2"/>
    </row>
    <row r="442" spans="1:12" ht="14.25" customHeight="1">
      <c r="A442" s="34">
        <v>83</v>
      </c>
      <c r="B442" s="21" t="s">
        <v>98</v>
      </c>
      <c r="C442" s="24" t="s">
        <v>57</v>
      </c>
      <c r="D442" s="11" t="s">
        <v>45</v>
      </c>
      <c r="E442" s="8"/>
      <c r="F442" s="2">
        <f aca="true" t="shared" si="83" ref="F442:L442">+F444+F445</f>
        <v>1650.6</v>
      </c>
      <c r="G442" s="2">
        <f t="shared" si="83"/>
        <v>1650.6</v>
      </c>
      <c r="H442" s="2">
        <f t="shared" si="83"/>
        <v>1650.6</v>
      </c>
      <c r="I442" s="2">
        <f t="shared" si="83"/>
        <v>99.1</v>
      </c>
      <c r="J442" s="2">
        <f t="shared" si="83"/>
        <v>99.1</v>
      </c>
      <c r="K442" s="2">
        <f t="shared" si="83"/>
        <v>99.1</v>
      </c>
      <c r="L442" s="2">
        <f t="shared" si="83"/>
        <v>99.1</v>
      </c>
    </row>
    <row r="443" spans="1:12" ht="15">
      <c r="A443" s="35"/>
      <c r="B443" s="22"/>
      <c r="C443" s="25"/>
      <c r="D443" s="11" t="s">
        <v>50</v>
      </c>
      <c r="E443" s="8"/>
      <c r="F443" s="2"/>
      <c r="G443" s="2"/>
      <c r="H443" s="2"/>
      <c r="I443" s="2"/>
      <c r="J443" s="2"/>
      <c r="K443" s="2"/>
      <c r="L443" s="2"/>
    </row>
    <row r="444" spans="1:12" ht="15">
      <c r="A444" s="35"/>
      <c r="B444" s="22"/>
      <c r="C444" s="25"/>
      <c r="D444" s="11" t="s">
        <v>51</v>
      </c>
      <c r="E444" s="8"/>
      <c r="F444" s="13">
        <v>1551.5</v>
      </c>
      <c r="G444" s="13">
        <v>1551.5</v>
      </c>
      <c r="H444" s="13">
        <v>1551.5</v>
      </c>
      <c r="I444" s="2"/>
      <c r="J444" s="2"/>
      <c r="K444" s="2"/>
      <c r="L444" s="2"/>
    </row>
    <row r="445" spans="1:12" ht="15">
      <c r="A445" s="35"/>
      <c r="B445" s="22"/>
      <c r="C445" s="25"/>
      <c r="D445" s="11" t="s">
        <v>52</v>
      </c>
      <c r="E445" s="8"/>
      <c r="F445" s="13">
        <v>99.1</v>
      </c>
      <c r="G445" s="13">
        <v>99.1</v>
      </c>
      <c r="H445" s="13">
        <v>99.1</v>
      </c>
      <c r="I445" s="2">
        <v>99.1</v>
      </c>
      <c r="J445" s="2">
        <v>99.1</v>
      </c>
      <c r="K445" s="2">
        <v>99.1</v>
      </c>
      <c r="L445" s="2">
        <v>99.1</v>
      </c>
    </row>
    <row r="446" spans="1:12" ht="15">
      <c r="A446" s="36"/>
      <c r="B446" s="23"/>
      <c r="C446" s="26"/>
      <c r="D446" s="11" t="s">
        <v>58</v>
      </c>
      <c r="E446" s="8"/>
      <c r="F446" s="13"/>
      <c r="G446" s="13"/>
      <c r="H446" s="13"/>
      <c r="I446" s="2"/>
      <c r="J446" s="2"/>
      <c r="K446" s="2"/>
      <c r="L446" s="2"/>
    </row>
    <row r="447" spans="1:12" ht="14.25" customHeight="1">
      <c r="A447" s="34">
        <v>84</v>
      </c>
      <c r="B447" s="21" t="s">
        <v>118</v>
      </c>
      <c r="C447" s="24" t="s">
        <v>57</v>
      </c>
      <c r="D447" s="11" t="s">
        <v>45</v>
      </c>
      <c r="E447" s="8"/>
      <c r="F447" s="2">
        <f aca="true" t="shared" si="84" ref="F447:L447">+F448+F449+F450</f>
        <v>28165</v>
      </c>
      <c r="G447" s="2">
        <f t="shared" si="84"/>
        <v>27472.699999999997</v>
      </c>
      <c r="H447" s="2">
        <f t="shared" si="84"/>
        <v>27720.7</v>
      </c>
      <c r="I447" s="2">
        <f t="shared" si="84"/>
        <v>29397.9</v>
      </c>
      <c r="J447" s="2">
        <f t="shared" si="84"/>
        <v>30928.100000000002</v>
      </c>
      <c r="K447" s="2">
        <f t="shared" si="84"/>
        <v>31378</v>
      </c>
      <c r="L447" s="2">
        <f t="shared" si="84"/>
        <v>31378</v>
      </c>
    </row>
    <row r="448" spans="1:12" ht="15">
      <c r="A448" s="35"/>
      <c r="B448" s="22"/>
      <c r="C448" s="25"/>
      <c r="D448" s="11" t="s">
        <v>50</v>
      </c>
      <c r="E448" s="8"/>
      <c r="F448" s="2">
        <f aca="true" t="shared" si="85" ref="F448:L450">+F453</f>
        <v>0</v>
      </c>
      <c r="G448" s="2">
        <f t="shared" si="85"/>
        <v>0</v>
      </c>
      <c r="H448" s="2">
        <f t="shared" si="85"/>
        <v>0</v>
      </c>
      <c r="I448" s="2">
        <f t="shared" si="85"/>
        <v>0</v>
      </c>
      <c r="J448" s="2">
        <f t="shared" si="85"/>
        <v>0</v>
      </c>
      <c r="K448" s="2">
        <f t="shared" si="85"/>
        <v>0</v>
      </c>
      <c r="L448" s="2">
        <f t="shared" si="85"/>
        <v>0</v>
      </c>
    </row>
    <row r="449" spans="1:12" ht="15">
      <c r="A449" s="35"/>
      <c r="B449" s="22"/>
      <c r="C449" s="25"/>
      <c r="D449" s="11" t="s">
        <v>51</v>
      </c>
      <c r="E449" s="8"/>
      <c r="F449" s="2">
        <f t="shared" si="85"/>
        <v>0</v>
      </c>
      <c r="G449" s="2">
        <f t="shared" si="85"/>
        <v>0</v>
      </c>
      <c r="H449" s="2">
        <f t="shared" si="85"/>
        <v>0</v>
      </c>
      <c r="I449" s="2">
        <f t="shared" si="85"/>
        <v>0</v>
      </c>
      <c r="J449" s="2">
        <f t="shared" si="85"/>
        <v>0</v>
      </c>
      <c r="K449" s="2">
        <f t="shared" si="85"/>
        <v>0</v>
      </c>
      <c r="L449" s="2">
        <f t="shared" si="85"/>
        <v>0</v>
      </c>
    </row>
    <row r="450" spans="1:12" ht="15">
      <c r="A450" s="35"/>
      <c r="B450" s="22"/>
      <c r="C450" s="25"/>
      <c r="D450" s="11" t="s">
        <v>52</v>
      </c>
      <c r="E450" s="8"/>
      <c r="F450" s="2">
        <f t="shared" si="85"/>
        <v>28165</v>
      </c>
      <c r="G450" s="2">
        <f t="shared" si="85"/>
        <v>27472.699999999997</v>
      </c>
      <c r="H450" s="2">
        <f t="shared" si="85"/>
        <v>27720.7</v>
      </c>
      <c r="I450" s="2">
        <f t="shared" si="85"/>
        <v>29397.9</v>
      </c>
      <c r="J450" s="2">
        <f t="shared" si="85"/>
        <v>30928.100000000002</v>
      </c>
      <c r="K450" s="2">
        <f t="shared" si="85"/>
        <v>31378</v>
      </c>
      <c r="L450" s="2">
        <f t="shared" si="85"/>
        <v>31378</v>
      </c>
    </row>
    <row r="451" spans="1:12" ht="15">
      <c r="A451" s="36"/>
      <c r="B451" s="23"/>
      <c r="C451" s="26"/>
      <c r="D451" s="11" t="s">
        <v>58</v>
      </c>
      <c r="E451" s="8"/>
      <c r="F451" s="2"/>
      <c r="G451" s="2"/>
      <c r="H451" s="2"/>
      <c r="I451" s="2"/>
      <c r="J451" s="2"/>
      <c r="K451" s="2"/>
      <c r="L451" s="2"/>
    </row>
    <row r="452" spans="1:12" ht="14.25" customHeight="1">
      <c r="A452" s="34">
        <v>85</v>
      </c>
      <c r="B452" s="21" t="s">
        <v>68</v>
      </c>
      <c r="C452" s="24" t="s">
        <v>57</v>
      </c>
      <c r="D452" s="11" t="s">
        <v>45</v>
      </c>
      <c r="E452" s="8"/>
      <c r="F452" s="2">
        <f aca="true" t="shared" si="86" ref="F452:L452">+F453+F454+F455</f>
        <v>28165</v>
      </c>
      <c r="G452" s="2">
        <f t="shared" si="86"/>
        <v>27472.699999999997</v>
      </c>
      <c r="H452" s="2">
        <f t="shared" si="86"/>
        <v>27720.7</v>
      </c>
      <c r="I452" s="2">
        <f t="shared" si="86"/>
        <v>29397.9</v>
      </c>
      <c r="J452" s="2">
        <f t="shared" si="86"/>
        <v>30928.100000000002</v>
      </c>
      <c r="K452" s="2">
        <f t="shared" si="86"/>
        <v>31378</v>
      </c>
      <c r="L452" s="2">
        <f t="shared" si="86"/>
        <v>31378</v>
      </c>
    </row>
    <row r="453" spans="1:12" ht="15">
      <c r="A453" s="35"/>
      <c r="B453" s="22"/>
      <c r="C453" s="25"/>
      <c r="D453" s="11" t="s">
        <v>50</v>
      </c>
      <c r="E453" s="8"/>
      <c r="F453" s="2">
        <f aca="true" t="shared" si="87" ref="F453:L453">+F458+F463+F468</f>
        <v>0</v>
      </c>
      <c r="G453" s="2">
        <f t="shared" si="87"/>
        <v>0</v>
      </c>
      <c r="H453" s="2">
        <f t="shared" si="87"/>
        <v>0</v>
      </c>
      <c r="I453" s="2">
        <f t="shared" si="87"/>
        <v>0</v>
      </c>
      <c r="J453" s="2">
        <f t="shared" si="87"/>
        <v>0</v>
      </c>
      <c r="K453" s="2">
        <f t="shared" si="87"/>
        <v>0</v>
      </c>
      <c r="L453" s="2">
        <f t="shared" si="87"/>
        <v>0</v>
      </c>
    </row>
    <row r="454" spans="1:12" ht="15">
      <c r="A454" s="35"/>
      <c r="B454" s="22"/>
      <c r="C454" s="25"/>
      <c r="D454" s="11" t="s">
        <v>51</v>
      </c>
      <c r="E454" s="8"/>
      <c r="F454" s="2">
        <f aca="true" t="shared" si="88" ref="F454:L454">+F459+F464+F469+F475</f>
        <v>0</v>
      </c>
      <c r="G454" s="2">
        <f t="shared" si="88"/>
        <v>0</v>
      </c>
      <c r="H454" s="2">
        <f t="shared" si="88"/>
        <v>0</v>
      </c>
      <c r="I454" s="2">
        <f t="shared" si="88"/>
        <v>0</v>
      </c>
      <c r="J454" s="2">
        <f t="shared" si="88"/>
        <v>0</v>
      </c>
      <c r="K454" s="2">
        <f t="shared" si="88"/>
        <v>0</v>
      </c>
      <c r="L454" s="2">
        <f t="shared" si="88"/>
        <v>0</v>
      </c>
    </row>
    <row r="455" spans="1:12" ht="15">
      <c r="A455" s="35"/>
      <c r="B455" s="22"/>
      <c r="C455" s="25"/>
      <c r="D455" s="11" t="s">
        <v>52</v>
      </c>
      <c r="E455" s="8"/>
      <c r="F455" s="2">
        <f>+F460+F465+F470+F486+F491</f>
        <v>28165</v>
      </c>
      <c r="G455" s="2">
        <f>+G460+G465+G470+G486+G491</f>
        <v>27472.699999999997</v>
      </c>
      <c r="H455" s="2">
        <f>+H460+H465+H470+H486+H491</f>
        <v>27720.7</v>
      </c>
      <c r="I455" s="2">
        <f>+I460+I465+I470</f>
        <v>29397.9</v>
      </c>
      <c r="J455" s="2">
        <f>+J460+J465+J470</f>
        <v>30928.100000000002</v>
      </c>
      <c r="K455" s="2">
        <f>+K460+K465+K470</f>
        <v>31378</v>
      </c>
      <c r="L455" s="2">
        <f>+L460+L465+L470</f>
        <v>31378</v>
      </c>
    </row>
    <row r="456" spans="1:12" ht="15">
      <c r="A456" s="36"/>
      <c r="B456" s="23"/>
      <c r="C456" s="26"/>
      <c r="D456" s="11" t="s">
        <v>58</v>
      </c>
      <c r="E456" s="8"/>
      <c r="F456" s="2"/>
      <c r="G456" s="2"/>
      <c r="H456" s="2"/>
      <c r="I456" s="2"/>
      <c r="J456" s="2"/>
      <c r="K456" s="2"/>
      <c r="L456" s="2"/>
    </row>
    <row r="457" spans="1:12" ht="14.25" customHeight="1">
      <c r="A457" s="34">
        <v>86</v>
      </c>
      <c r="B457" s="21" t="s">
        <v>99</v>
      </c>
      <c r="C457" s="24" t="s">
        <v>57</v>
      </c>
      <c r="D457" s="11" t="s">
        <v>45</v>
      </c>
      <c r="E457" s="8"/>
      <c r="F457" s="2">
        <f aca="true" t="shared" si="89" ref="F457:L457">+F460</f>
        <v>2009.1</v>
      </c>
      <c r="G457" s="2">
        <f t="shared" si="89"/>
        <v>1918.9</v>
      </c>
      <c r="H457" s="2">
        <f t="shared" si="89"/>
        <v>1983.1</v>
      </c>
      <c r="I457" s="2">
        <f t="shared" si="89"/>
        <v>27413.7</v>
      </c>
      <c r="J457" s="2">
        <f t="shared" si="89"/>
        <v>28966.9</v>
      </c>
      <c r="K457" s="2">
        <f t="shared" si="89"/>
        <v>29398</v>
      </c>
      <c r="L457" s="2">
        <f t="shared" si="89"/>
        <v>29398</v>
      </c>
    </row>
    <row r="458" spans="1:12" ht="15">
      <c r="A458" s="35"/>
      <c r="B458" s="22"/>
      <c r="C458" s="25"/>
      <c r="D458" s="11" t="s">
        <v>50</v>
      </c>
      <c r="E458" s="8"/>
      <c r="F458" s="2"/>
      <c r="G458" s="2"/>
      <c r="H458" s="2"/>
      <c r="I458" s="2"/>
      <c r="J458" s="2"/>
      <c r="K458" s="2"/>
      <c r="L458" s="2"/>
    </row>
    <row r="459" spans="1:12" ht="15">
      <c r="A459" s="35"/>
      <c r="B459" s="22"/>
      <c r="C459" s="25"/>
      <c r="D459" s="11" t="s">
        <v>51</v>
      </c>
      <c r="E459" s="8"/>
      <c r="F459" s="2"/>
      <c r="G459" s="2"/>
      <c r="H459" s="2"/>
      <c r="I459" s="2"/>
      <c r="J459" s="2"/>
      <c r="K459" s="2"/>
      <c r="L459" s="2"/>
    </row>
    <row r="460" spans="1:12" ht="15">
      <c r="A460" s="35"/>
      <c r="B460" s="22"/>
      <c r="C460" s="25"/>
      <c r="D460" s="11" t="s">
        <v>52</v>
      </c>
      <c r="E460" s="8"/>
      <c r="F460" s="13">
        <v>2009.1</v>
      </c>
      <c r="G460" s="13">
        <v>1918.9</v>
      </c>
      <c r="H460" s="13">
        <v>1983.1</v>
      </c>
      <c r="I460" s="2">
        <v>27413.7</v>
      </c>
      <c r="J460" s="2">
        <v>28966.9</v>
      </c>
      <c r="K460" s="2">
        <v>29398</v>
      </c>
      <c r="L460" s="2">
        <v>29398</v>
      </c>
    </row>
    <row r="461" spans="1:12" ht="15">
      <c r="A461" s="36"/>
      <c r="B461" s="23"/>
      <c r="C461" s="26"/>
      <c r="D461" s="11" t="s">
        <v>58</v>
      </c>
      <c r="E461" s="8"/>
      <c r="F461" s="13"/>
      <c r="G461" s="13"/>
      <c r="H461" s="13"/>
      <c r="I461" s="2"/>
      <c r="J461" s="2"/>
      <c r="K461" s="2"/>
      <c r="L461" s="2"/>
    </row>
    <row r="462" spans="1:12" ht="14.25" customHeight="1">
      <c r="A462" s="34">
        <v>87</v>
      </c>
      <c r="B462" s="21" t="s">
        <v>100</v>
      </c>
      <c r="C462" s="24" t="s">
        <v>57</v>
      </c>
      <c r="D462" s="11" t="s">
        <v>45</v>
      </c>
      <c r="E462" s="8"/>
      <c r="F462" s="2">
        <f aca="true" t="shared" si="90" ref="F462:L462">+F465</f>
        <v>418.6</v>
      </c>
      <c r="G462" s="2">
        <f t="shared" si="90"/>
        <v>444.4</v>
      </c>
      <c r="H462" s="2">
        <f t="shared" si="90"/>
        <v>444.4</v>
      </c>
      <c r="I462" s="2">
        <f t="shared" si="90"/>
        <v>475</v>
      </c>
      <c r="J462" s="2">
        <f t="shared" si="90"/>
        <v>451.7</v>
      </c>
      <c r="K462" s="2">
        <f t="shared" si="90"/>
        <v>470.2</v>
      </c>
      <c r="L462" s="2">
        <f t="shared" si="90"/>
        <v>470.2</v>
      </c>
    </row>
    <row r="463" spans="1:12" ht="15">
      <c r="A463" s="35"/>
      <c r="B463" s="22"/>
      <c r="C463" s="25"/>
      <c r="D463" s="11" t="s">
        <v>50</v>
      </c>
      <c r="E463" s="8"/>
      <c r="F463" s="2"/>
      <c r="G463" s="2"/>
      <c r="H463" s="2"/>
      <c r="I463" s="2"/>
      <c r="J463" s="2"/>
      <c r="K463" s="2"/>
      <c r="L463" s="2"/>
    </row>
    <row r="464" spans="1:12" ht="15">
      <c r="A464" s="35"/>
      <c r="B464" s="22"/>
      <c r="C464" s="25"/>
      <c r="D464" s="11" t="s">
        <v>51</v>
      </c>
      <c r="E464" s="8"/>
      <c r="F464" s="2"/>
      <c r="G464" s="2"/>
      <c r="H464" s="2"/>
      <c r="I464" s="2"/>
      <c r="J464" s="2"/>
      <c r="K464" s="2"/>
      <c r="L464" s="2"/>
    </row>
    <row r="465" spans="1:12" ht="15">
      <c r="A465" s="35"/>
      <c r="B465" s="22"/>
      <c r="C465" s="25"/>
      <c r="D465" s="11" t="s">
        <v>52</v>
      </c>
      <c r="E465" s="8"/>
      <c r="F465" s="13">
        <v>418.6</v>
      </c>
      <c r="G465" s="13">
        <v>444.4</v>
      </c>
      <c r="H465" s="13">
        <v>444.4</v>
      </c>
      <c r="I465" s="2">
        <v>475</v>
      </c>
      <c r="J465" s="2">
        <v>451.7</v>
      </c>
      <c r="K465" s="2">
        <v>470.2</v>
      </c>
      <c r="L465" s="2">
        <v>470.2</v>
      </c>
    </row>
    <row r="466" spans="1:12" ht="15">
      <c r="A466" s="36"/>
      <c r="B466" s="23"/>
      <c r="C466" s="26"/>
      <c r="D466" s="11" t="s">
        <v>58</v>
      </c>
      <c r="E466" s="8"/>
      <c r="F466" s="13"/>
      <c r="G466" s="13"/>
      <c r="H466" s="13"/>
      <c r="I466" s="2"/>
      <c r="J466" s="2"/>
      <c r="K466" s="2"/>
      <c r="L466" s="2"/>
    </row>
    <row r="467" spans="1:12" ht="14.25" customHeight="1">
      <c r="A467" s="34">
        <v>88</v>
      </c>
      <c r="B467" s="21" t="s">
        <v>101</v>
      </c>
      <c r="C467" s="24" t="s">
        <v>57</v>
      </c>
      <c r="D467" s="11" t="s">
        <v>45</v>
      </c>
      <c r="E467" s="8"/>
      <c r="F467" s="2">
        <f aca="true" t="shared" si="91" ref="F467:L467">+F470</f>
        <v>43.8</v>
      </c>
      <c r="G467" s="2">
        <f t="shared" si="91"/>
        <v>43.2</v>
      </c>
      <c r="H467" s="2">
        <f t="shared" si="91"/>
        <v>43.2</v>
      </c>
      <c r="I467" s="2">
        <f t="shared" si="91"/>
        <v>1509.1999999999998</v>
      </c>
      <c r="J467" s="2">
        <f t="shared" si="91"/>
        <v>1509.5</v>
      </c>
      <c r="K467" s="2">
        <f t="shared" si="91"/>
        <v>1509.8</v>
      </c>
      <c r="L467" s="2">
        <f t="shared" si="91"/>
        <v>1509.8</v>
      </c>
    </row>
    <row r="468" spans="1:12" ht="15">
      <c r="A468" s="35"/>
      <c r="B468" s="22"/>
      <c r="C468" s="25"/>
      <c r="D468" s="11" t="s">
        <v>50</v>
      </c>
      <c r="E468" s="8"/>
      <c r="F468" s="2"/>
      <c r="G468" s="2"/>
      <c r="H468" s="2"/>
      <c r="I468" s="2"/>
      <c r="J468" s="2"/>
      <c r="K468" s="2"/>
      <c r="L468" s="2"/>
    </row>
    <row r="469" spans="1:12" ht="15">
      <c r="A469" s="35"/>
      <c r="B469" s="22"/>
      <c r="C469" s="25"/>
      <c r="D469" s="11" t="s">
        <v>51</v>
      </c>
      <c r="E469" s="8"/>
      <c r="F469" s="2"/>
      <c r="G469" s="2"/>
      <c r="H469" s="2"/>
      <c r="I469" s="2"/>
      <c r="J469" s="2"/>
      <c r="K469" s="2"/>
      <c r="L469" s="2"/>
    </row>
    <row r="470" spans="1:12" ht="15">
      <c r="A470" s="35"/>
      <c r="B470" s="22"/>
      <c r="C470" s="25"/>
      <c r="D470" s="11" t="s">
        <v>52</v>
      </c>
      <c r="E470" s="8"/>
      <c r="F470" s="13">
        <v>43.8</v>
      </c>
      <c r="G470" s="13">
        <v>43.2</v>
      </c>
      <c r="H470" s="13">
        <v>43.2</v>
      </c>
      <c r="I470" s="2">
        <f>30+10+15+1451.1+3.1</f>
        <v>1509.1999999999998</v>
      </c>
      <c r="J470" s="2">
        <f>30+10.3+15+3.1+1451.1</f>
        <v>1509.5</v>
      </c>
      <c r="K470" s="2">
        <f>30+10.6+15+3.1+1451.1</f>
        <v>1509.8</v>
      </c>
      <c r="L470" s="2">
        <f>30+10.6+15+3.1+1451.1</f>
        <v>1509.8</v>
      </c>
    </row>
    <row r="471" spans="1:12" ht="15">
      <c r="A471" s="35"/>
      <c r="B471" s="22"/>
      <c r="C471" s="25"/>
      <c r="D471" s="11" t="s">
        <v>58</v>
      </c>
      <c r="E471" s="8"/>
      <c r="F471" s="2"/>
      <c r="G471" s="2"/>
      <c r="H471" s="2"/>
      <c r="I471" s="8"/>
      <c r="J471" s="8"/>
      <c r="K471" s="8"/>
      <c r="L471" s="8"/>
    </row>
    <row r="472" spans="1:12" ht="15">
      <c r="A472" s="36"/>
      <c r="B472" s="23"/>
      <c r="C472" s="26"/>
      <c r="D472" s="11" t="s">
        <v>58</v>
      </c>
      <c r="E472" s="8"/>
      <c r="F472" s="2"/>
      <c r="G472" s="2"/>
      <c r="H472" s="2"/>
      <c r="I472" s="8"/>
      <c r="J472" s="8"/>
      <c r="K472" s="8"/>
      <c r="L472" s="8"/>
    </row>
    <row r="473" spans="1:12" ht="14.25" customHeight="1">
      <c r="A473" s="34">
        <v>89</v>
      </c>
      <c r="B473" s="21" t="s">
        <v>102</v>
      </c>
      <c r="C473" s="24" t="s">
        <v>57</v>
      </c>
      <c r="D473" s="11" t="s">
        <v>45</v>
      </c>
      <c r="E473" s="8"/>
      <c r="F473" s="2">
        <f>+F475</f>
        <v>0</v>
      </c>
      <c r="G473" s="2">
        <f>+G475</f>
        <v>0</v>
      </c>
      <c r="H473" s="2"/>
      <c r="I473" s="2"/>
      <c r="J473" s="2"/>
      <c r="K473" s="2"/>
      <c r="L473" s="2"/>
    </row>
    <row r="474" spans="1:12" ht="15">
      <c r="A474" s="35"/>
      <c r="B474" s="22"/>
      <c r="C474" s="25"/>
      <c r="D474" s="11" t="s">
        <v>50</v>
      </c>
      <c r="E474" s="8"/>
      <c r="F474" s="2"/>
      <c r="G474" s="2"/>
      <c r="H474" s="2"/>
      <c r="I474" s="2"/>
      <c r="J474" s="2"/>
      <c r="K474" s="2"/>
      <c r="L474" s="2"/>
    </row>
    <row r="475" spans="1:12" ht="15">
      <c r="A475" s="35"/>
      <c r="B475" s="22"/>
      <c r="C475" s="25"/>
      <c r="D475" s="11" t="s">
        <v>51</v>
      </c>
      <c r="E475" s="8"/>
      <c r="F475" s="2"/>
      <c r="G475" s="2"/>
      <c r="H475" s="2"/>
      <c r="I475" s="2"/>
      <c r="J475" s="2"/>
      <c r="K475" s="2"/>
      <c r="L475" s="2"/>
    </row>
    <row r="476" spans="1:12" ht="15">
      <c r="A476" s="35"/>
      <c r="B476" s="22"/>
      <c r="C476" s="25"/>
      <c r="D476" s="11" t="s">
        <v>52</v>
      </c>
      <c r="E476" s="8"/>
      <c r="F476" s="2"/>
      <c r="G476" s="2"/>
      <c r="H476" s="2"/>
      <c r="I476" s="2"/>
      <c r="J476" s="2"/>
      <c r="K476" s="2"/>
      <c r="L476" s="2"/>
    </row>
    <row r="477" spans="1:12" ht="15">
      <c r="A477" s="36"/>
      <c r="B477" s="23"/>
      <c r="C477" s="26"/>
      <c r="D477" s="11" t="s">
        <v>58</v>
      </c>
      <c r="E477" s="8"/>
      <c r="F477" s="2"/>
      <c r="G477" s="2"/>
      <c r="H477" s="2"/>
      <c r="I477" s="2"/>
      <c r="J477" s="2"/>
      <c r="K477" s="2"/>
      <c r="L477" s="2"/>
    </row>
    <row r="478" spans="1:12" ht="21" customHeight="1">
      <c r="A478" s="34">
        <v>90</v>
      </c>
      <c r="B478" s="21" t="s">
        <v>103</v>
      </c>
      <c r="C478" s="24" t="s">
        <v>57</v>
      </c>
      <c r="D478" s="11" t="s">
        <v>45</v>
      </c>
      <c r="E478" s="8"/>
      <c r="F478" s="2"/>
      <c r="G478" s="2">
        <f>+G480+G481</f>
        <v>0</v>
      </c>
      <c r="H478" s="2"/>
      <c r="I478" s="2"/>
      <c r="J478" s="2"/>
      <c r="K478" s="2"/>
      <c r="L478" s="2"/>
    </row>
    <row r="479" spans="1:12" ht="21.75" customHeight="1">
      <c r="A479" s="35"/>
      <c r="B479" s="22"/>
      <c r="C479" s="25"/>
      <c r="D479" s="11" t="s">
        <v>50</v>
      </c>
      <c r="E479" s="8"/>
      <c r="F479" s="2"/>
      <c r="G479" s="2"/>
      <c r="H479" s="2"/>
      <c r="I479" s="2"/>
      <c r="J479" s="2"/>
      <c r="K479" s="2"/>
      <c r="L479" s="2"/>
    </row>
    <row r="480" spans="1:12" ht="15">
      <c r="A480" s="35"/>
      <c r="B480" s="22"/>
      <c r="C480" s="25"/>
      <c r="D480" s="11" t="s">
        <v>51</v>
      </c>
      <c r="E480" s="8"/>
      <c r="F480" s="2"/>
      <c r="G480" s="2"/>
      <c r="H480" s="2"/>
      <c r="I480" s="2"/>
      <c r="J480" s="2"/>
      <c r="K480" s="2"/>
      <c r="L480" s="2"/>
    </row>
    <row r="481" spans="1:12" ht="15">
      <c r="A481" s="35"/>
      <c r="B481" s="22"/>
      <c r="C481" s="25"/>
      <c r="D481" s="11" t="s">
        <v>52</v>
      </c>
      <c r="E481" s="8"/>
      <c r="F481" s="2"/>
      <c r="G481" s="2"/>
      <c r="H481" s="2"/>
      <c r="I481" s="2"/>
      <c r="J481" s="2"/>
      <c r="K481" s="2"/>
      <c r="L481" s="2"/>
    </row>
    <row r="482" spans="1:12" ht="15">
      <c r="A482" s="36"/>
      <c r="B482" s="23"/>
      <c r="C482" s="26"/>
      <c r="D482" s="11" t="s">
        <v>58</v>
      </c>
      <c r="E482" s="8"/>
      <c r="F482" s="2"/>
      <c r="G482" s="2"/>
      <c r="H482" s="2"/>
      <c r="I482" s="2"/>
      <c r="J482" s="2"/>
      <c r="K482" s="2"/>
      <c r="L482" s="2"/>
    </row>
    <row r="483" spans="1:12" ht="30" customHeight="1">
      <c r="A483" s="34">
        <v>91</v>
      </c>
      <c r="B483" s="21" t="s">
        <v>124</v>
      </c>
      <c r="C483" s="24" t="s">
        <v>57</v>
      </c>
      <c r="D483" s="11" t="s">
        <v>45</v>
      </c>
      <c r="E483" s="8"/>
      <c r="F483" s="2">
        <f aca="true" t="shared" si="92" ref="F483:L483">+F484+F485+F486</f>
        <v>9741.9</v>
      </c>
      <c r="G483" s="2">
        <f t="shared" si="92"/>
        <v>18430.3</v>
      </c>
      <c r="H483" s="2">
        <f t="shared" si="92"/>
        <v>17500.2</v>
      </c>
      <c r="I483" s="2">
        <f t="shared" si="92"/>
        <v>0</v>
      </c>
      <c r="J483" s="2">
        <f t="shared" si="92"/>
        <v>0</v>
      </c>
      <c r="K483" s="2">
        <f t="shared" si="92"/>
        <v>0</v>
      </c>
      <c r="L483" s="2">
        <f t="shared" si="92"/>
        <v>0</v>
      </c>
    </row>
    <row r="484" spans="1:12" ht="30" customHeight="1">
      <c r="A484" s="35"/>
      <c r="B484" s="22"/>
      <c r="C484" s="25"/>
      <c r="D484" s="11" t="s">
        <v>50</v>
      </c>
      <c r="E484" s="8"/>
      <c r="F484" s="2"/>
      <c r="G484" s="2"/>
      <c r="H484" s="2"/>
      <c r="I484" s="2"/>
      <c r="J484" s="2"/>
      <c r="K484" s="2"/>
      <c r="L484" s="2"/>
    </row>
    <row r="485" spans="1:12" ht="30" customHeight="1">
      <c r="A485" s="35"/>
      <c r="B485" s="22"/>
      <c r="C485" s="25"/>
      <c r="D485" s="11" t="s">
        <v>51</v>
      </c>
      <c r="E485" s="8"/>
      <c r="F485" s="2"/>
      <c r="G485" s="2"/>
      <c r="H485" s="2"/>
      <c r="I485" s="2"/>
      <c r="J485" s="2"/>
      <c r="K485" s="2"/>
      <c r="L485" s="2"/>
    </row>
    <row r="486" spans="1:12" ht="42" customHeight="1">
      <c r="A486" s="35"/>
      <c r="B486" s="22"/>
      <c r="C486" s="25"/>
      <c r="D486" s="11" t="s">
        <v>52</v>
      </c>
      <c r="E486" s="8"/>
      <c r="F486" s="13">
        <v>9741.9</v>
      </c>
      <c r="G486" s="13">
        <v>18430.3</v>
      </c>
      <c r="H486" s="13">
        <v>17500.2</v>
      </c>
      <c r="I486" s="2"/>
      <c r="J486" s="2"/>
      <c r="K486" s="2"/>
      <c r="L486" s="2"/>
    </row>
    <row r="487" spans="1:12" ht="15.75" customHeight="1">
      <c r="A487" s="36"/>
      <c r="B487" s="23"/>
      <c r="C487" s="26"/>
      <c r="D487" s="11" t="s">
        <v>58</v>
      </c>
      <c r="E487" s="8"/>
      <c r="F487" s="13"/>
      <c r="G487" s="13"/>
      <c r="H487" s="13"/>
      <c r="I487" s="2"/>
      <c r="J487" s="2"/>
      <c r="K487" s="2"/>
      <c r="L487" s="2"/>
    </row>
    <row r="488" spans="1:12" ht="30" customHeight="1">
      <c r="A488" s="37">
        <v>92</v>
      </c>
      <c r="B488" s="44" t="s">
        <v>130</v>
      </c>
      <c r="C488" s="33" t="s">
        <v>57</v>
      </c>
      <c r="D488" s="11" t="s">
        <v>45</v>
      </c>
      <c r="E488" s="8"/>
      <c r="F488" s="2">
        <f aca="true" t="shared" si="93" ref="F488:L488">+F489+F490+F491</f>
        <v>15951.6</v>
      </c>
      <c r="G488" s="2">
        <f t="shared" si="93"/>
        <v>6635.9</v>
      </c>
      <c r="H488" s="2">
        <f t="shared" si="93"/>
        <v>7749.8</v>
      </c>
      <c r="I488" s="2">
        <f t="shared" si="93"/>
        <v>0</v>
      </c>
      <c r="J488" s="2">
        <f t="shared" si="93"/>
        <v>0</v>
      </c>
      <c r="K488" s="2">
        <f t="shared" si="93"/>
        <v>0</v>
      </c>
      <c r="L488" s="2">
        <f t="shared" si="93"/>
        <v>0</v>
      </c>
    </row>
    <row r="489" spans="1:12" ht="30" customHeight="1">
      <c r="A489" s="37"/>
      <c r="B489" s="44"/>
      <c r="C489" s="33"/>
      <c r="D489" s="11" t="s">
        <v>50</v>
      </c>
      <c r="E489" s="8"/>
      <c r="F489" s="2"/>
      <c r="G489" s="2"/>
      <c r="H489" s="2"/>
      <c r="I489" s="2"/>
      <c r="J489" s="2"/>
      <c r="K489" s="2"/>
      <c r="L489" s="2"/>
    </row>
    <row r="490" spans="1:12" ht="30" customHeight="1">
      <c r="A490" s="37"/>
      <c r="B490" s="44"/>
      <c r="C490" s="33"/>
      <c r="D490" s="11" t="s">
        <v>51</v>
      </c>
      <c r="E490" s="8"/>
      <c r="F490" s="2"/>
      <c r="G490" s="2"/>
      <c r="H490" s="2"/>
      <c r="I490" s="2"/>
      <c r="J490" s="2"/>
      <c r="K490" s="2"/>
      <c r="L490" s="2"/>
    </row>
    <row r="491" spans="1:12" ht="42" customHeight="1">
      <c r="A491" s="37"/>
      <c r="B491" s="44"/>
      <c r="C491" s="33"/>
      <c r="D491" s="11" t="s">
        <v>52</v>
      </c>
      <c r="E491" s="8"/>
      <c r="F491" s="13">
        <v>15951.6</v>
      </c>
      <c r="G491" s="13">
        <v>6635.9</v>
      </c>
      <c r="H491" s="13">
        <v>7749.8</v>
      </c>
      <c r="I491" s="2"/>
      <c r="J491" s="2"/>
      <c r="K491" s="2"/>
      <c r="L491" s="2"/>
    </row>
    <row r="492" spans="1:12" ht="42" customHeight="1">
      <c r="A492" s="37"/>
      <c r="B492" s="44"/>
      <c r="C492" s="33"/>
      <c r="D492" s="11" t="s">
        <v>58</v>
      </c>
      <c r="E492" s="16"/>
      <c r="F492" s="13"/>
      <c r="G492" s="13"/>
      <c r="H492" s="13"/>
      <c r="I492" s="2"/>
      <c r="J492" s="2"/>
      <c r="K492" s="2"/>
      <c r="L492" s="2"/>
    </row>
  </sheetData>
  <sheetProtection/>
  <mergeCells count="296">
    <mergeCell ref="A10:L10"/>
    <mergeCell ref="A5:L5"/>
    <mergeCell ref="A6:L6"/>
    <mergeCell ref="A7:L7"/>
    <mergeCell ref="A8:L8"/>
    <mergeCell ref="A11:L11"/>
    <mergeCell ref="A12:A13"/>
    <mergeCell ref="B12:B13"/>
    <mergeCell ref="C12:C13"/>
    <mergeCell ref="D12:L12"/>
    <mergeCell ref="A1:L1"/>
    <mergeCell ref="A2:L2"/>
    <mergeCell ref="A3:L3"/>
    <mergeCell ref="A4:L4"/>
    <mergeCell ref="A9:L9"/>
    <mergeCell ref="C15:C20"/>
    <mergeCell ref="B21:B35"/>
    <mergeCell ref="A15:A20"/>
    <mergeCell ref="B15:B20"/>
    <mergeCell ref="C31:C35"/>
    <mergeCell ref="C26:C30"/>
    <mergeCell ref="C21:C25"/>
    <mergeCell ref="A21:A35"/>
    <mergeCell ref="C41:C45"/>
    <mergeCell ref="C36:C40"/>
    <mergeCell ref="A488:A492"/>
    <mergeCell ref="B488:B492"/>
    <mergeCell ref="A56:A60"/>
    <mergeCell ref="A61:A65"/>
    <mergeCell ref="C51:C55"/>
    <mergeCell ref="C46:C50"/>
    <mergeCell ref="B46:B50"/>
    <mergeCell ref="B51:B55"/>
    <mergeCell ref="B61:B65"/>
    <mergeCell ref="B66:B70"/>
    <mergeCell ref="C71:C75"/>
    <mergeCell ref="C66:C70"/>
    <mergeCell ref="C61:C65"/>
    <mergeCell ref="B71:B75"/>
    <mergeCell ref="C56:C60"/>
    <mergeCell ref="B56:B60"/>
    <mergeCell ref="A86:A90"/>
    <mergeCell ref="C76:C80"/>
    <mergeCell ref="A106:A110"/>
    <mergeCell ref="B91:B95"/>
    <mergeCell ref="B106:B110"/>
    <mergeCell ref="A101:A105"/>
    <mergeCell ref="C96:C100"/>
    <mergeCell ref="C81:C85"/>
    <mergeCell ref="B86:B90"/>
    <mergeCell ref="C86:C90"/>
    <mergeCell ref="A111:A115"/>
    <mergeCell ref="A116:A120"/>
    <mergeCell ref="A121:A125"/>
    <mergeCell ref="C91:C95"/>
    <mergeCell ref="B96:B100"/>
    <mergeCell ref="A91:A95"/>
    <mergeCell ref="A96:A100"/>
    <mergeCell ref="B101:B105"/>
    <mergeCell ref="A126:A130"/>
    <mergeCell ref="A131:A136"/>
    <mergeCell ref="C121:C125"/>
    <mergeCell ref="C116:C120"/>
    <mergeCell ref="C131:C136"/>
    <mergeCell ref="C126:C130"/>
    <mergeCell ref="B126:B130"/>
    <mergeCell ref="B131:B136"/>
    <mergeCell ref="B116:B120"/>
    <mergeCell ref="B121:B125"/>
    <mergeCell ref="A137:A141"/>
    <mergeCell ref="A142:A146"/>
    <mergeCell ref="C152:C156"/>
    <mergeCell ref="C147:C151"/>
    <mergeCell ref="C142:C146"/>
    <mergeCell ref="C137:C141"/>
    <mergeCell ref="B137:B141"/>
    <mergeCell ref="B142:B146"/>
    <mergeCell ref="A157:A161"/>
    <mergeCell ref="A162:A166"/>
    <mergeCell ref="A172:A176"/>
    <mergeCell ref="A147:A151"/>
    <mergeCell ref="A152:A156"/>
    <mergeCell ref="B162:B166"/>
    <mergeCell ref="B167:B171"/>
    <mergeCell ref="B172:B176"/>
    <mergeCell ref="A177:A181"/>
    <mergeCell ref="A167:A170"/>
    <mergeCell ref="A192:A196"/>
    <mergeCell ref="C192:C196"/>
    <mergeCell ref="C187:C191"/>
    <mergeCell ref="B187:B191"/>
    <mergeCell ref="B192:B196"/>
    <mergeCell ref="C177:C181"/>
    <mergeCell ref="B177:B181"/>
    <mergeCell ref="B182:B186"/>
    <mergeCell ref="A187:A191"/>
    <mergeCell ref="A182:A186"/>
    <mergeCell ref="B197:B201"/>
    <mergeCell ref="B202:B206"/>
    <mergeCell ref="A197:A201"/>
    <mergeCell ref="A202:A206"/>
    <mergeCell ref="A217:A221"/>
    <mergeCell ref="A222:A226"/>
    <mergeCell ref="C212:C216"/>
    <mergeCell ref="C207:C211"/>
    <mergeCell ref="B207:B211"/>
    <mergeCell ref="B212:B216"/>
    <mergeCell ref="A207:A211"/>
    <mergeCell ref="A212:A216"/>
    <mergeCell ref="C222:C226"/>
    <mergeCell ref="C217:C221"/>
    <mergeCell ref="A237:A241"/>
    <mergeCell ref="A242:A246"/>
    <mergeCell ref="C232:C236"/>
    <mergeCell ref="C227:C231"/>
    <mergeCell ref="B227:B231"/>
    <mergeCell ref="B232:B236"/>
    <mergeCell ref="A227:A231"/>
    <mergeCell ref="A232:A236"/>
    <mergeCell ref="B252:B256"/>
    <mergeCell ref="B217:B221"/>
    <mergeCell ref="B222:B226"/>
    <mergeCell ref="C242:C246"/>
    <mergeCell ref="C237:C241"/>
    <mergeCell ref="B237:B241"/>
    <mergeCell ref="B242:B246"/>
    <mergeCell ref="A247:A251"/>
    <mergeCell ref="A252:A256"/>
    <mergeCell ref="C262:C266"/>
    <mergeCell ref="C257:C261"/>
    <mergeCell ref="B257:B261"/>
    <mergeCell ref="B262:B266"/>
    <mergeCell ref="A257:A261"/>
    <mergeCell ref="A262:A266"/>
    <mergeCell ref="C252:C256"/>
    <mergeCell ref="B247:B251"/>
    <mergeCell ref="A277:A281"/>
    <mergeCell ref="A282:A286"/>
    <mergeCell ref="C272:C276"/>
    <mergeCell ref="C267:C271"/>
    <mergeCell ref="B267:B271"/>
    <mergeCell ref="B272:B276"/>
    <mergeCell ref="A267:A271"/>
    <mergeCell ref="A272:A276"/>
    <mergeCell ref="C282:C286"/>
    <mergeCell ref="C277:C281"/>
    <mergeCell ref="A297:A301"/>
    <mergeCell ref="A302:A306"/>
    <mergeCell ref="C292:C296"/>
    <mergeCell ref="C287:C291"/>
    <mergeCell ref="B287:B291"/>
    <mergeCell ref="B292:B296"/>
    <mergeCell ref="A287:A291"/>
    <mergeCell ref="A292:A296"/>
    <mergeCell ref="B307:B311"/>
    <mergeCell ref="B312:B316"/>
    <mergeCell ref="B277:B281"/>
    <mergeCell ref="B282:B286"/>
    <mergeCell ref="B297:B301"/>
    <mergeCell ref="B302:B306"/>
    <mergeCell ref="A307:A311"/>
    <mergeCell ref="A312:A316"/>
    <mergeCell ref="C322:C326"/>
    <mergeCell ref="C317:C321"/>
    <mergeCell ref="B317:B321"/>
    <mergeCell ref="B322:B326"/>
    <mergeCell ref="A317:A321"/>
    <mergeCell ref="A322:A326"/>
    <mergeCell ref="C312:C316"/>
    <mergeCell ref="C307:C311"/>
    <mergeCell ref="A337:A341"/>
    <mergeCell ref="A342:A346"/>
    <mergeCell ref="C332:C336"/>
    <mergeCell ref="C327:C331"/>
    <mergeCell ref="B327:B331"/>
    <mergeCell ref="B332:B336"/>
    <mergeCell ref="A327:A331"/>
    <mergeCell ref="A332:A336"/>
    <mergeCell ref="C342:C346"/>
    <mergeCell ref="C337:C341"/>
    <mergeCell ref="A357:A361"/>
    <mergeCell ref="A362:A366"/>
    <mergeCell ref="C352:C356"/>
    <mergeCell ref="C347:C351"/>
    <mergeCell ref="B347:B351"/>
    <mergeCell ref="B352:B356"/>
    <mergeCell ref="A347:A351"/>
    <mergeCell ref="A352:A356"/>
    <mergeCell ref="B367:B371"/>
    <mergeCell ref="B372:B376"/>
    <mergeCell ref="B337:B341"/>
    <mergeCell ref="B342:B346"/>
    <mergeCell ref="B357:B361"/>
    <mergeCell ref="B362:B366"/>
    <mergeCell ref="A367:A371"/>
    <mergeCell ref="A372:A376"/>
    <mergeCell ref="C382:C386"/>
    <mergeCell ref="C377:C381"/>
    <mergeCell ref="B377:B381"/>
    <mergeCell ref="B382:B386"/>
    <mergeCell ref="A377:A381"/>
    <mergeCell ref="A382:A386"/>
    <mergeCell ref="C372:C376"/>
    <mergeCell ref="C367:C371"/>
    <mergeCell ref="A387:A391"/>
    <mergeCell ref="A392:A396"/>
    <mergeCell ref="C402:C406"/>
    <mergeCell ref="C397:C401"/>
    <mergeCell ref="C392:C396"/>
    <mergeCell ref="C387:C391"/>
    <mergeCell ref="B387:B391"/>
    <mergeCell ref="B392:B396"/>
    <mergeCell ref="B407:B411"/>
    <mergeCell ref="B412:B416"/>
    <mergeCell ref="B397:B401"/>
    <mergeCell ref="B402:B406"/>
    <mergeCell ref="A407:A411"/>
    <mergeCell ref="A412:A416"/>
    <mergeCell ref="A397:A401"/>
    <mergeCell ref="A402:A406"/>
    <mergeCell ref="B417:B421"/>
    <mergeCell ref="B422:B426"/>
    <mergeCell ref="A437:A441"/>
    <mergeCell ref="A442:A446"/>
    <mergeCell ref="B427:B431"/>
    <mergeCell ref="B432:B436"/>
    <mergeCell ref="A427:A431"/>
    <mergeCell ref="A432:A436"/>
    <mergeCell ref="A417:A421"/>
    <mergeCell ref="A422:A426"/>
    <mergeCell ref="B437:B441"/>
    <mergeCell ref="B442:B446"/>
    <mergeCell ref="C432:C436"/>
    <mergeCell ref="C427:C431"/>
    <mergeCell ref="B447:B451"/>
    <mergeCell ref="B452:B456"/>
    <mergeCell ref="A447:A451"/>
    <mergeCell ref="A452:A456"/>
    <mergeCell ref="B457:B461"/>
    <mergeCell ref="B462:B466"/>
    <mergeCell ref="A457:A461"/>
    <mergeCell ref="A462:A466"/>
    <mergeCell ref="A467:A472"/>
    <mergeCell ref="A473:A477"/>
    <mergeCell ref="B478:B482"/>
    <mergeCell ref="B483:B487"/>
    <mergeCell ref="A478:A482"/>
    <mergeCell ref="A483:A487"/>
    <mergeCell ref="B467:B472"/>
    <mergeCell ref="B473:B477"/>
    <mergeCell ref="C488:C492"/>
    <mergeCell ref="C483:C487"/>
    <mergeCell ref="C478:C482"/>
    <mergeCell ref="C473:C477"/>
    <mergeCell ref="C467:C472"/>
    <mergeCell ref="C462:C466"/>
    <mergeCell ref="C167:C171"/>
    <mergeCell ref="C162:C166"/>
    <mergeCell ref="C422:C426"/>
    <mergeCell ref="C417:C421"/>
    <mergeCell ref="C412:C416"/>
    <mergeCell ref="C407:C411"/>
    <mergeCell ref="C362:C366"/>
    <mergeCell ref="C357:C361"/>
    <mergeCell ref="C302:C306"/>
    <mergeCell ref="C297:C301"/>
    <mergeCell ref="C457:C461"/>
    <mergeCell ref="C452:C456"/>
    <mergeCell ref="C447:C451"/>
    <mergeCell ref="C172:C176"/>
    <mergeCell ref="C442:C446"/>
    <mergeCell ref="C437:C441"/>
    <mergeCell ref="C247:C251"/>
    <mergeCell ref="C202:C206"/>
    <mergeCell ref="C197:C201"/>
    <mergeCell ref="C182:C186"/>
    <mergeCell ref="A36:A40"/>
    <mergeCell ref="A41:A45"/>
    <mergeCell ref="B76:B80"/>
    <mergeCell ref="B81:B85"/>
    <mergeCell ref="A46:A50"/>
    <mergeCell ref="A51:A55"/>
    <mergeCell ref="A66:A70"/>
    <mergeCell ref="A71:A75"/>
    <mergeCell ref="A76:A80"/>
    <mergeCell ref="A81:A85"/>
    <mergeCell ref="B36:B40"/>
    <mergeCell ref="B41:B45"/>
    <mergeCell ref="B111:B115"/>
    <mergeCell ref="C157:C161"/>
    <mergeCell ref="C111:C115"/>
    <mergeCell ref="C106:C110"/>
    <mergeCell ref="C101:C105"/>
    <mergeCell ref="B147:B151"/>
    <mergeCell ref="B152:B156"/>
    <mergeCell ref="B157:B161"/>
  </mergeCells>
  <printOptions/>
  <pageMargins left="0.31496062992125984" right="0" top="1.1811023622047245" bottom="0" header="0.31496062992125984" footer="0.31496062992125984"/>
  <pageSetup horizontalDpi="600" verticalDpi="600" orientation="landscape" paperSize="9" scale="75" r:id="rId1"/>
  <rowBreaks count="15" manualBreakCount="15">
    <brk id="30" max="11" man="1"/>
    <brk id="55" max="11" man="1"/>
    <brk id="80" max="11" man="1"/>
    <brk id="105" max="11" man="1"/>
    <brk id="130" max="11" man="1"/>
    <brk id="176" max="11" man="1"/>
    <brk id="216" max="11" man="1"/>
    <brk id="246" max="11" man="1"/>
    <brk id="291" max="11" man="1"/>
    <brk id="316" max="11" man="1"/>
    <brk id="346" max="11" man="1"/>
    <brk id="366" max="11" man="1"/>
    <brk id="396" max="11" man="1"/>
    <brk id="436" max="11" man="1"/>
    <brk id="47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97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6.28125" style="6" customWidth="1"/>
    <col min="2" max="2" width="38.8515625" style="18" customWidth="1"/>
    <col min="3" max="3" width="30.421875" style="18" customWidth="1"/>
    <col min="4" max="4" width="35.00390625" style="6" customWidth="1"/>
    <col min="5" max="5" width="0.13671875" style="6" hidden="1" customWidth="1"/>
    <col min="6" max="6" width="18.7109375" style="5" customWidth="1"/>
    <col min="7" max="7" width="17.421875" style="5" customWidth="1"/>
    <col min="8" max="8" width="18.00390625" style="5" customWidth="1"/>
    <col min="9" max="9" width="14.8515625" style="6" customWidth="1"/>
    <col min="10" max="10" width="12.7109375" style="6" customWidth="1"/>
    <col min="11" max="11" width="15.57421875" style="6" customWidth="1"/>
    <col min="12" max="12" width="16.00390625" style="6" customWidth="1"/>
    <col min="13" max="14" width="9.8515625" style="0" bestFit="1" customWidth="1"/>
  </cols>
  <sheetData>
    <row r="1" spans="1:12" ht="15.75">
      <c r="A1" s="46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 customHeight="1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.75" customHeight="1">
      <c r="A3" s="47" t="s">
        <v>72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>
      <c r="A4" s="47" t="s">
        <v>33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.75">
      <c r="A5" s="46" t="s">
        <v>110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8.75">
      <c r="A6" s="48" t="s">
        <v>34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8.75">
      <c r="A7" s="48" t="s">
        <v>35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8.75">
      <c r="A8" s="48" t="s">
        <v>36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8.75">
      <c r="A9" s="48" t="s">
        <v>73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8.75">
      <c r="A10" s="49" t="s">
        <v>37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26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63" customHeight="1">
      <c r="A12" s="37" t="s">
        <v>38</v>
      </c>
      <c r="B12" s="51" t="s">
        <v>39</v>
      </c>
      <c r="C12" s="51" t="s">
        <v>40</v>
      </c>
      <c r="D12" s="53" t="s">
        <v>41</v>
      </c>
      <c r="E12" s="53"/>
      <c r="F12" s="53"/>
      <c r="G12" s="53"/>
      <c r="H12" s="53"/>
      <c r="I12" s="53"/>
      <c r="J12" s="53"/>
      <c r="K12" s="53"/>
      <c r="L12" s="53"/>
    </row>
    <row r="13" spans="1:12" ht="15">
      <c r="A13" s="37"/>
      <c r="B13" s="51"/>
      <c r="C13" s="51"/>
      <c r="D13" s="9" t="s">
        <v>42</v>
      </c>
      <c r="E13" s="9"/>
      <c r="F13" s="1" t="s">
        <v>104</v>
      </c>
      <c r="G13" s="1" t="s">
        <v>105</v>
      </c>
      <c r="H13" s="1" t="s">
        <v>106</v>
      </c>
      <c r="I13" s="1" t="s">
        <v>107</v>
      </c>
      <c r="J13" s="1" t="s">
        <v>43</v>
      </c>
      <c r="K13" s="1" t="s">
        <v>108</v>
      </c>
      <c r="L13" s="1" t="s">
        <v>109</v>
      </c>
    </row>
    <row r="14" spans="1:12" ht="15">
      <c r="A14" s="10">
        <v>1</v>
      </c>
      <c r="B14" s="17">
        <v>2</v>
      </c>
      <c r="C14" s="17">
        <v>3</v>
      </c>
      <c r="D14" s="10">
        <v>4</v>
      </c>
      <c r="E14" s="10"/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</row>
    <row r="15" spans="1:14" ht="16.5" customHeight="1">
      <c r="A15" s="27">
        <v>1</v>
      </c>
      <c r="B15" s="51" t="s">
        <v>114</v>
      </c>
      <c r="C15" s="51" t="s">
        <v>44</v>
      </c>
      <c r="D15" s="11" t="s">
        <v>45</v>
      </c>
      <c r="E15" s="8"/>
      <c r="F15" s="2">
        <f aca="true" t="shared" si="0" ref="F15:L18">+F20+F325+F341+F361</f>
        <v>476977.80000000005</v>
      </c>
      <c r="G15" s="2">
        <f t="shared" si="0"/>
        <v>455172</v>
      </c>
      <c r="H15" s="2">
        <f>+H20+H325+H341+H361+0.1</f>
        <v>452907.19999999995</v>
      </c>
      <c r="I15" s="2">
        <f t="shared" si="0"/>
        <v>503219.5</v>
      </c>
      <c r="J15" s="2">
        <f t="shared" si="0"/>
        <v>488076.99999999994</v>
      </c>
      <c r="K15" s="2">
        <f t="shared" si="0"/>
        <v>486322.6</v>
      </c>
      <c r="L15" s="2">
        <f t="shared" si="0"/>
        <v>487742.8</v>
      </c>
      <c r="M15" s="3">
        <f>+G15+21.2-4507.1-8756-64543.1</f>
        <v>377387.00000000006</v>
      </c>
      <c r="N15" s="3">
        <f>+H15+234.5</f>
        <v>453141.69999999995</v>
      </c>
    </row>
    <row r="16" spans="1:13" ht="45">
      <c r="A16" s="28"/>
      <c r="B16" s="51"/>
      <c r="C16" s="51"/>
      <c r="D16" s="11" t="s">
        <v>46</v>
      </c>
      <c r="E16" s="8"/>
      <c r="F16" s="2">
        <f t="shared" si="0"/>
        <v>9208.2</v>
      </c>
      <c r="G16" s="2">
        <f t="shared" si="0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3"/>
    </row>
    <row r="17" spans="1:12" ht="45">
      <c r="A17" s="28"/>
      <c r="B17" s="51"/>
      <c r="C17" s="51"/>
      <c r="D17" s="11" t="s">
        <v>47</v>
      </c>
      <c r="E17" s="8"/>
      <c r="F17" s="2">
        <f>+F22+F327+F343+F363+0.1</f>
        <v>344558.7</v>
      </c>
      <c r="G17" s="2">
        <f t="shared" si="0"/>
        <v>339622.5</v>
      </c>
      <c r="H17" s="2">
        <f t="shared" si="0"/>
        <v>339281.5</v>
      </c>
      <c r="I17" s="2">
        <f t="shared" si="0"/>
        <v>333500.2</v>
      </c>
      <c r="J17" s="2">
        <f t="shared" si="0"/>
        <v>333500.2</v>
      </c>
      <c r="K17" s="2">
        <f t="shared" si="0"/>
        <v>333500.2</v>
      </c>
      <c r="L17" s="2">
        <f t="shared" si="0"/>
        <v>333500.2</v>
      </c>
    </row>
    <row r="18" spans="1:13" ht="30">
      <c r="A18" s="28"/>
      <c r="B18" s="51"/>
      <c r="C18" s="51"/>
      <c r="D18" s="11" t="s">
        <v>48</v>
      </c>
      <c r="E18" s="8"/>
      <c r="F18" s="2">
        <f>+F23+F328+F344+F364-0.1</f>
        <v>123210.89999999997</v>
      </c>
      <c r="G18" s="2">
        <f t="shared" si="0"/>
        <v>115549.5</v>
      </c>
      <c r="H18" s="2">
        <f>+H23+H328+H344+H364+0.1</f>
        <v>113625.69999999998</v>
      </c>
      <c r="I18" s="2">
        <f t="shared" si="0"/>
        <v>169719.3</v>
      </c>
      <c r="J18" s="2">
        <f t="shared" si="0"/>
        <v>154576.8</v>
      </c>
      <c r="K18" s="2">
        <f t="shared" si="0"/>
        <v>152822.40000000002</v>
      </c>
      <c r="L18" s="2">
        <f t="shared" si="0"/>
        <v>154242.6</v>
      </c>
      <c r="M18" s="3"/>
    </row>
    <row r="19" spans="1:13" ht="30">
      <c r="A19" s="29"/>
      <c r="B19" s="51"/>
      <c r="C19" s="51"/>
      <c r="D19" s="11" t="s">
        <v>69</v>
      </c>
      <c r="E19" s="8"/>
      <c r="F19" s="2"/>
      <c r="G19" s="2"/>
      <c r="H19" s="2"/>
      <c r="I19" s="2"/>
      <c r="J19" s="2"/>
      <c r="K19" s="2"/>
      <c r="L19" s="2"/>
      <c r="M19" s="3"/>
    </row>
    <row r="20" spans="1:12" ht="28.5" customHeight="1">
      <c r="A20" s="34">
        <v>2</v>
      </c>
      <c r="B20" s="56" t="s">
        <v>115</v>
      </c>
      <c r="C20" s="51" t="s">
        <v>49</v>
      </c>
      <c r="D20" s="11" t="s">
        <v>45</v>
      </c>
      <c r="E20" s="8"/>
      <c r="F20" s="2">
        <f aca="true" t="shared" si="1" ref="F20:L23">+F32+F48+F72+F96+F117+F121+F133+F141+F145+F149+F165+F169++F201+F245+F265+F277++F289++F305+F313+F321</f>
        <v>445360.80000000005</v>
      </c>
      <c r="G20" s="2">
        <f t="shared" si="1"/>
        <v>424145.5</v>
      </c>
      <c r="H20" s="2">
        <f>+H32+H48+H72+H96+H117+H121+H133+H141+H145+H149+H165+H169++H201+H245+H265+H277++H289++H305+H313+H321</f>
        <v>421632.6</v>
      </c>
      <c r="I20" s="2">
        <f t="shared" si="1"/>
        <v>471340</v>
      </c>
      <c r="J20" s="2">
        <f t="shared" si="1"/>
        <v>454660</v>
      </c>
      <c r="K20" s="2">
        <f t="shared" si="1"/>
        <v>452454.89999999997</v>
      </c>
      <c r="L20" s="2">
        <f t="shared" si="1"/>
        <v>453875.1</v>
      </c>
    </row>
    <row r="21" spans="1:12" ht="15">
      <c r="A21" s="35"/>
      <c r="B21" s="57"/>
      <c r="C21" s="51"/>
      <c r="D21" s="11" t="s">
        <v>50</v>
      </c>
      <c r="E21" s="8"/>
      <c r="F21" s="2">
        <f t="shared" si="1"/>
        <v>9208.2</v>
      </c>
      <c r="G21" s="2">
        <f t="shared" si="1"/>
        <v>0</v>
      </c>
      <c r="H21" s="2">
        <f t="shared" si="1"/>
        <v>0</v>
      </c>
      <c r="I21" s="2">
        <f t="shared" si="1"/>
        <v>0</v>
      </c>
      <c r="J21" s="2">
        <f t="shared" si="1"/>
        <v>0</v>
      </c>
      <c r="K21" s="2">
        <f t="shared" si="1"/>
        <v>0</v>
      </c>
      <c r="L21" s="2">
        <f t="shared" si="1"/>
        <v>0</v>
      </c>
    </row>
    <row r="22" spans="1:12" ht="15">
      <c r="A22" s="35"/>
      <c r="B22" s="57"/>
      <c r="C22" s="51"/>
      <c r="D22" s="11" t="s">
        <v>51</v>
      </c>
      <c r="E22" s="8"/>
      <c r="F22" s="2">
        <f>+F34+F50+F74+F98+F119+F123+F135+F143+F147+F151+F167+F171++F203+F247+F267+F279++F291++F307+F315+F323-0.1</f>
        <v>343007.10000000003</v>
      </c>
      <c r="G22" s="2">
        <f t="shared" si="1"/>
        <v>338071</v>
      </c>
      <c r="H22" s="2">
        <f t="shared" si="1"/>
        <v>337730</v>
      </c>
      <c r="I22" s="2">
        <f t="shared" si="1"/>
        <v>333500.2</v>
      </c>
      <c r="J22" s="2">
        <f t="shared" si="1"/>
        <v>333500.2</v>
      </c>
      <c r="K22" s="2">
        <f t="shared" si="1"/>
        <v>333500.2</v>
      </c>
      <c r="L22" s="2">
        <f t="shared" si="1"/>
        <v>333500.2</v>
      </c>
    </row>
    <row r="23" spans="1:12" ht="15">
      <c r="A23" s="35"/>
      <c r="B23" s="57"/>
      <c r="C23" s="51"/>
      <c r="D23" s="11" t="s">
        <v>52</v>
      </c>
      <c r="E23" s="8"/>
      <c r="F23" s="2">
        <f t="shared" si="1"/>
        <v>93145.49999999997</v>
      </c>
      <c r="G23" s="2">
        <f t="shared" si="1"/>
        <v>86074.5</v>
      </c>
      <c r="H23" s="14">
        <f t="shared" si="1"/>
        <v>83902.59999999998</v>
      </c>
      <c r="I23" s="2">
        <f t="shared" si="1"/>
        <v>137839.80000000002</v>
      </c>
      <c r="J23" s="2">
        <f t="shared" si="1"/>
        <v>121159.79999999999</v>
      </c>
      <c r="K23" s="2">
        <f t="shared" si="1"/>
        <v>118954.70000000001</v>
      </c>
      <c r="L23" s="2">
        <f t="shared" si="1"/>
        <v>120374.90000000001</v>
      </c>
    </row>
    <row r="24" spans="1:12" ht="15">
      <c r="A24" s="35"/>
      <c r="B24" s="57"/>
      <c r="C24" s="51" t="s">
        <v>74</v>
      </c>
      <c r="D24" s="11" t="s">
        <v>45</v>
      </c>
      <c r="E24" s="8"/>
      <c r="F24" s="2">
        <f aca="true" t="shared" si="2" ref="F24:G27">+F149+F273</f>
        <v>3675.3999999999996</v>
      </c>
      <c r="G24" s="2">
        <f t="shared" si="2"/>
        <v>0</v>
      </c>
      <c r="H24" s="2">
        <f>+H149</f>
        <v>0</v>
      </c>
      <c r="I24" s="2">
        <f>+I149</f>
        <v>0</v>
      </c>
      <c r="J24" s="2">
        <f>+J149</f>
        <v>0</v>
      </c>
      <c r="K24" s="2">
        <f>+K149</f>
        <v>0</v>
      </c>
      <c r="L24" s="2">
        <f>+L149</f>
        <v>0</v>
      </c>
    </row>
    <row r="25" spans="1:12" ht="15">
      <c r="A25" s="35"/>
      <c r="B25" s="57"/>
      <c r="C25" s="51"/>
      <c r="D25" s="11" t="s">
        <v>50</v>
      </c>
      <c r="E25" s="8"/>
      <c r="F25" s="2">
        <f>+F150+F274</f>
        <v>0</v>
      </c>
      <c r="G25" s="2">
        <f t="shared" si="2"/>
        <v>0</v>
      </c>
      <c r="H25" s="2"/>
      <c r="I25" s="2"/>
      <c r="J25" s="2"/>
      <c r="K25" s="2"/>
      <c r="L25" s="2"/>
    </row>
    <row r="26" spans="1:12" ht="15">
      <c r="A26" s="35"/>
      <c r="B26" s="57"/>
      <c r="C26" s="51"/>
      <c r="D26" s="11" t="s">
        <v>51</v>
      </c>
      <c r="E26" s="8"/>
      <c r="F26" s="2">
        <f t="shared" si="2"/>
        <v>0</v>
      </c>
      <c r="G26" s="2">
        <f t="shared" si="2"/>
        <v>0</v>
      </c>
      <c r="H26" s="2">
        <f aca="true" t="shared" si="3" ref="H26:L27">+H151</f>
        <v>0</v>
      </c>
      <c r="I26" s="2">
        <f t="shared" si="3"/>
        <v>0</v>
      </c>
      <c r="J26" s="2">
        <f t="shared" si="3"/>
        <v>0</v>
      </c>
      <c r="K26" s="2">
        <f t="shared" si="3"/>
        <v>0</v>
      </c>
      <c r="L26" s="2">
        <f t="shared" si="3"/>
        <v>0</v>
      </c>
    </row>
    <row r="27" spans="1:12" ht="15">
      <c r="A27" s="35"/>
      <c r="B27" s="57"/>
      <c r="C27" s="51"/>
      <c r="D27" s="11" t="s">
        <v>52</v>
      </c>
      <c r="E27" s="8"/>
      <c r="F27" s="2">
        <f t="shared" si="2"/>
        <v>3675.3999999999996</v>
      </c>
      <c r="G27" s="2">
        <f t="shared" si="2"/>
        <v>0</v>
      </c>
      <c r="H27" s="2">
        <f t="shared" si="3"/>
        <v>0</v>
      </c>
      <c r="I27" s="2">
        <f t="shared" si="3"/>
        <v>0</v>
      </c>
      <c r="J27" s="2">
        <f t="shared" si="3"/>
        <v>0</v>
      </c>
      <c r="K27" s="2">
        <f t="shared" si="3"/>
        <v>0</v>
      </c>
      <c r="L27" s="2">
        <f t="shared" si="3"/>
        <v>0</v>
      </c>
    </row>
    <row r="28" spans="1:12" ht="15">
      <c r="A28" s="35"/>
      <c r="B28" s="57"/>
      <c r="C28" s="54" t="s">
        <v>75</v>
      </c>
      <c r="D28" s="11" t="s">
        <v>45</v>
      </c>
      <c r="E28" s="8"/>
      <c r="F28" s="2">
        <f>+F20-F24</f>
        <v>441685.4</v>
      </c>
      <c r="G28" s="2">
        <f aca="true" t="shared" si="4" ref="G28:L31">+G20-G24</f>
        <v>424145.5</v>
      </c>
      <c r="H28" s="2">
        <f t="shared" si="4"/>
        <v>421632.6</v>
      </c>
      <c r="I28" s="2">
        <f t="shared" si="4"/>
        <v>471340</v>
      </c>
      <c r="J28" s="2">
        <f t="shared" si="4"/>
        <v>454660</v>
      </c>
      <c r="K28" s="2">
        <f t="shared" si="4"/>
        <v>452454.89999999997</v>
      </c>
      <c r="L28" s="2">
        <f t="shared" si="4"/>
        <v>453875.1</v>
      </c>
    </row>
    <row r="29" spans="1:12" ht="15">
      <c r="A29" s="35"/>
      <c r="B29" s="57"/>
      <c r="C29" s="55"/>
      <c r="D29" s="11" t="s">
        <v>50</v>
      </c>
      <c r="E29" s="8"/>
      <c r="F29" s="2">
        <f>+F21-F25</f>
        <v>9208.2</v>
      </c>
      <c r="G29" s="2">
        <f t="shared" si="4"/>
        <v>0</v>
      </c>
      <c r="H29" s="2">
        <f t="shared" si="4"/>
        <v>0</v>
      </c>
      <c r="I29" s="2">
        <f t="shared" si="4"/>
        <v>0</v>
      </c>
      <c r="J29" s="2">
        <f t="shared" si="4"/>
        <v>0</v>
      </c>
      <c r="K29" s="2">
        <f t="shared" si="4"/>
        <v>0</v>
      </c>
      <c r="L29" s="2">
        <f t="shared" si="4"/>
        <v>0</v>
      </c>
    </row>
    <row r="30" spans="1:12" ht="15">
      <c r="A30" s="35"/>
      <c r="B30" s="57"/>
      <c r="C30" s="55"/>
      <c r="D30" s="11" t="s">
        <v>51</v>
      </c>
      <c r="E30" s="8"/>
      <c r="F30" s="2">
        <f>+F22-F26</f>
        <v>343007.10000000003</v>
      </c>
      <c r="G30" s="2">
        <f t="shared" si="4"/>
        <v>338071</v>
      </c>
      <c r="H30" s="2">
        <f t="shared" si="4"/>
        <v>337730</v>
      </c>
      <c r="I30" s="2">
        <f t="shared" si="4"/>
        <v>333500.2</v>
      </c>
      <c r="J30" s="2">
        <f t="shared" si="4"/>
        <v>333500.2</v>
      </c>
      <c r="K30" s="2">
        <f t="shared" si="4"/>
        <v>333500.2</v>
      </c>
      <c r="L30" s="2">
        <f t="shared" si="4"/>
        <v>333500.2</v>
      </c>
    </row>
    <row r="31" spans="1:12" ht="15">
      <c r="A31" s="35"/>
      <c r="B31" s="57"/>
      <c r="C31" s="55"/>
      <c r="D31" s="11" t="s">
        <v>52</v>
      </c>
      <c r="E31" s="8"/>
      <c r="F31" s="2">
        <f>+F23-F27</f>
        <v>89470.09999999998</v>
      </c>
      <c r="G31" s="2">
        <f t="shared" si="4"/>
        <v>86074.5</v>
      </c>
      <c r="H31" s="2">
        <f t="shared" si="4"/>
        <v>83902.59999999998</v>
      </c>
      <c r="I31" s="2">
        <f t="shared" si="4"/>
        <v>137839.80000000002</v>
      </c>
      <c r="J31" s="2">
        <f t="shared" si="4"/>
        <v>121159.79999999999</v>
      </c>
      <c r="K31" s="2">
        <f t="shared" si="4"/>
        <v>118954.70000000001</v>
      </c>
      <c r="L31" s="2">
        <f t="shared" si="4"/>
        <v>120374.90000000001</v>
      </c>
    </row>
    <row r="32" spans="1:12" ht="24.75" customHeight="1">
      <c r="A32" s="52">
        <v>3</v>
      </c>
      <c r="B32" s="50" t="s">
        <v>53</v>
      </c>
      <c r="C32" s="51" t="s">
        <v>49</v>
      </c>
      <c r="D32" s="11" t="s">
        <v>45</v>
      </c>
      <c r="E32" s="8"/>
      <c r="F32" s="4">
        <f aca="true" t="shared" si="5" ref="F32:L32">+F34+F35</f>
        <v>15855</v>
      </c>
      <c r="G32" s="4">
        <f t="shared" si="5"/>
        <v>14765.7</v>
      </c>
      <c r="H32" s="4">
        <f t="shared" si="5"/>
        <v>15496</v>
      </c>
      <c r="I32" s="4">
        <f t="shared" si="5"/>
        <v>27308.1</v>
      </c>
      <c r="J32" s="4">
        <f t="shared" si="5"/>
        <v>19524.1</v>
      </c>
      <c r="K32" s="4">
        <f t="shared" si="5"/>
        <v>20331.7</v>
      </c>
      <c r="L32" s="4">
        <f t="shared" si="5"/>
        <v>20617.8</v>
      </c>
    </row>
    <row r="33" spans="1:12" ht="15">
      <c r="A33" s="52"/>
      <c r="B33" s="50"/>
      <c r="C33" s="51"/>
      <c r="D33" s="11" t="s">
        <v>50</v>
      </c>
      <c r="E33" s="8"/>
      <c r="F33" s="2"/>
      <c r="G33" s="2"/>
      <c r="H33" s="2"/>
      <c r="I33" s="2"/>
      <c r="J33" s="2"/>
      <c r="K33" s="2"/>
      <c r="L33" s="2"/>
    </row>
    <row r="34" spans="1:12" ht="15">
      <c r="A34" s="52"/>
      <c r="B34" s="50"/>
      <c r="C34" s="51"/>
      <c r="D34" s="11" t="s">
        <v>51</v>
      </c>
      <c r="E34" s="8"/>
      <c r="F34" s="2">
        <f aca="true" t="shared" si="6" ref="F34:L34">+F42</f>
        <v>0</v>
      </c>
      <c r="G34" s="2">
        <f t="shared" si="6"/>
        <v>0</v>
      </c>
      <c r="H34" s="2">
        <f t="shared" si="6"/>
        <v>0</v>
      </c>
      <c r="I34" s="2">
        <f t="shared" si="6"/>
        <v>0</v>
      </c>
      <c r="J34" s="2">
        <f t="shared" si="6"/>
        <v>0</v>
      </c>
      <c r="K34" s="2">
        <f t="shared" si="6"/>
        <v>0</v>
      </c>
      <c r="L34" s="2">
        <f t="shared" si="6"/>
        <v>0</v>
      </c>
    </row>
    <row r="35" spans="1:12" ht="36.75" customHeight="1">
      <c r="A35" s="52"/>
      <c r="B35" s="50"/>
      <c r="C35" s="51"/>
      <c r="D35" s="11" t="s">
        <v>52</v>
      </c>
      <c r="E35" s="8"/>
      <c r="F35" s="4">
        <f>+F39</f>
        <v>15855</v>
      </c>
      <c r="G35" s="4">
        <f>+G39+G47</f>
        <v>14765.7</v>
      </c>
      <c r="H35" s="4">
        <f>+H39+H47</f>
        <v>15496</v>
      </c>
      <c r="I35" s="2">
        <f>+I39+I40+I47</f>
        <v>27308.1</v>
      </c>
      <c r="J35" s="2">
        <f>+J39+J40+J47</f>
        <v>19524.1</v>
      </c>
      <c r="K35" s="2">
        <f>+K39+K40+K47</f>
        <v>20331.7</v>
      </c>
      <c r="L35" s="2">
        <f>+L39+L40+L47</f>
        <v>20617.8</v>
      </c>
    </row>
    <row r="36" spans="1:13" ht="30.75" customHeight="1">
      <c r="A36" s="27">
        <v>4</v>
      </c>
      <c r="B36" s="50" t="s">
        <v>133</v>
      </c>
      <c r="C36" s="51" t="s">
        <v>49</v>
      </c>
      <c r="D36" s="11" t="s">
        <v>45</v>
      </c>
      <c r="E36" s="8"/>
      <c r="F36" s="12">
        <f>+F37+F38+F39</f>
        <v>15855</v>
      </c>
      <c r="G36" s="4">
        <f aca="true" t="shared" si="7" ref="G36:L36">+G37+G38+G39</f>
        <v>14765.7</v>
      </c>
      <c r="H36" s="4">
        <f t="shared" si="7"/>
        <v>15496</v>
      </c>
      <c r="I36" s="4">
        <f t="shared" si="7"/>
        <v>27308.1</v>
      </c>
      <c r="J36" s="4">
        <f t="shared" si="7"/>
        <v>19524.1</v>
      </c>
      <c r="K36" s="4">
        <f t="shared" si="7"/>
        <v>20331.7</v>
      </c>
      <c r="L36" s="4">
        <f t="shared" si="7"/>
        <v>20617.8</v>
      </c>
      <c r="M36" s="3"/>
    </row>
    <row r="37" spans="1:12" ht="19.5" customHeight="1">
      <c r="A37" s="28"/>
      <c r="B37" s="51"/>
      <c r="C37" s="51"/>
      <c r="D37" s="11" t="s">
        <v>50</v>
      </c>
      <c r="E37" s="8"/>
      <c r="F37" s="2"/>
      <c r="G37" s="2"/>
      <c r="H37" s="2"/>
      <c r="I37" s="2"/>
      <c r="J37" s="2"/>
      <c r="K37" s="2"/>
      <c r="L37" s="2"/>
    </row>
    <row r="38" spans="1:12" ht="15.75" customHeight="1">
      <c r="A38" s="28"/>
      <c r="B38" s="51"/>
      <c r="C38" s="51"/>
      <c r="D38" s="11" t="s">
        <v>51</v>
      </c>
      <c r="E38" s="8"/>
      <c r="F38" s="2"/>
      <c r="G38" s="2"/>
      <c r="H38" s="2"/>
      <c r="I38" s="2"/>
      <c r="J38" s="2"/>
      <c r="K38" s="2"/>
      <c r="L38" s="2"/>
    </row>
    <row r="39" spans="1:12" ht="29.25" customHeight="1">
      <c r="A39" s="28"/>
      <c r="B39" s="51"/>
      <c r="C39" s="51"/>
      <c r="D39" s="11" t="s">
        <v>52</v>
      </c>
      <c r="E39" s="8"/>
      <c r="F39" s="12">
        <v>15855</v>
      </c>
      <c r="G39" s="12">
        <v>14765.7</v>
      </c>
      <c r="H39" s="13">
        <v>15496</v>
      </c>
      <c r="I39" s="2">
        <f>19777+7531.1</f>
        <v>27308.1</v>
      </c>
      <c r="J39" s="2">
        <f>11496+8028.1</f>
        <v>19524.1</v>
      </c>
      <c r="K39" s="2">
        <f>11773.6+8558.1</f>
        <v>20331.7</v>
      </c>
      <c r="L39" s="2">
        <v>20617.8</v>
      </c>
    </row>
    <row r="40" spans="1:12" ht="15" customHeight="1">
      <c r="A40" s="27">
        <v>5</v>
      </c>
      <c r="B40" s="50" t="s">
        <v>81</v>
      </c>
      <c r="C40" s="51" t="s">
        <v>49</v>
      </c>
      <c r="D40" s="11" t="s">
        <v>45</v>
      </c>
      <c r="E40" s="8"/>
      <c r="F40" s="2"/>
      <c r="G40" s="2"/>
      <c r="H40" s="2"/>
      <c r="I40" s="2"/>
      <c r="J40" s="2"/>
      <c r="K40" s="2"/>
      <c r="L40" s="2"/>
    </row>
    <row r="41" spans="1:12" ht="23.25" customHeight="1">
      <c r="A41" s="28"/>
      <c r="B41" s="50"/>
      <c r="C41" s="51"/>
      <c r="D41" s="11" t="s">
        <v>50</v>
      </c>
      <c r="E41" s="8"/>
      <c r="F41" s="2"/>
      <c r="G41" s="2"/>
      <c r="H41" s="2"/>
      <c r="I41" s="2"/>
      <c r="J41" s="2"/>
      <c r="K41" s="2"/>
      <c r="L41" s="2"/>
    </row>
    <row r="42" spans="1:12" ht="15.75" customHeight="1">
      <c r="A42" s="28"/>
      <c r="B42" s="50"/>
      <c r="C42" s="51"/>
      <c r="D42" s="11" t="s">
        <v>51</v>
      </c>
      <c r="E42" s="8"/>
      <c r="F42" s="2"/>
      <c r="G42" s="2"/>
      <c r="H42" s="2"/>
      <c r="I42" s="2"/>
      <c r="J42" s="2"/>
      <c r="K42" s="2"/>
      <c r="L42" s="2"/>
    </row>
    <row r="43" spans="1:12" ht="30.75" customHeight="1">
      <c r="A43" s="28"/>
      <c r="B43" s="50"/>
      <c r="C43" s="51"/>
      <c r="D43" s="11" t="s">
        <v>52</v>
      </c>
      <c r="E43" s="8"/>
      <c r="F43" s="2"/>
      <c r="G43" s="2"/>
      <c r="H43" s="2"/>
      <c r="I43" s="2"/>
      <c r="J43" s="2"/>
      <c r="K43" s="2"/>
      <c r="L43" s="2"/>
    </row>
    <row r="44" spans="1:12" ht="9" customHeight="1">
      <c r="A44" s="27">
        <v>6</v>
      </c>
      <c r="B44" s="50" t="s">
        <v>76</v>
      </c>
      <c r="C44" s="51" t="s">
        <v>49</v>
      </c>
      <c r="D44" s="11" t="s">
        <v>45</v>
      </c>
      <c r="E44" s="8"/>
      <c r="F44" s="2"/>
      <c r="G44" s="2"/>
      <c r="H44" s="2">
        <f>+H47</f>
        <v>0</v>
      </c>
      <c r="I44" s="2"/>
      <c r="J44" s="2"/>
      <c r="K44" s="2"/>
      <c r="L44" s="2"/>
    </row>
    <row r="45" spans="1:12" ht="17.25" customHeight="1">
      <c r="A45" s="28"/>
      <c r="B45" s="50"/>
      <c r="C45" s="51"/>
      <c r="D45" s="11" t="s">
        <v>50</v>
      </c>
      <c r="E45" s="8"/>
      <c r="F45" s="2"/>
      <c r="G45" s="2"/>
      <c r="H45" s="2"/>
      <c r="I45" s="2"/>
      <c r="J45" s="2"/>
      <c r="K45" s="2"/>
      <c r="L45" s="2"/>
    </row>
    <row r="46" spans="1:12" ht="30" customHeight="1">
      <c r="A46" s="28"/>
      <c r="B46" s="50"/>
      <c r="C46" s="51"/>
      <c r="D46" s="11" t="s">
        <v>51</v>
      </c>
      <c r="E46" s="8"/>
      <c r="F46" s="2"/>
      <c r="G46" s="2"/>
      <c r="H46" s="2"/>
      <c r="I46" s="2"/>
      <c r="J46" s="2"/>
      <c r="K46" s="2"/>
      <c r="L46" s="2"/>
    </row>
    <row r="47" spans="1:12" ht="38.25" customHeight="1">
      <c r="A47" s="28"/>
      <c r="B47" s="50"/>
      <c r="C47" s="51"/>
      <c r="D47" s="11" t="s">
        <v>52</v>
      </c>
      <c r="E47" s="8"/>
      <c r="F47" s="2"/>
      <c r="G47" s="2"/>
      <c r="H47" s="2"/>
      <c r="I47" s="2"/>
      <c r="J47" s="2"/>
      <c r="K47" s="2"/>
      <c r="L47" s="2"/>
    </row>
    <row r="48" spans="1:12" ht="15">
      <c r="A48" s="52">
        <v>7</v>
      </c>
      <c r="B48" s="50" t="s">
        <v>54</v>
      </c>
      <c r="C48" s="51" t="s">
        <v>49</v>
      </c>
      <c r="D48" s="11" t="s">
        <v>45</v>
      </c>
      <c r="E48" s="8"/>
      <c r="F48" s="2">
        <f aca="true" t="shared" si="8" ref="F48:L48">+F50+F51</f>
        <v>43727.6</v>
      </c>
      <c r="G48" s="2">
        <f t="shared" si="8"/>
        <v>43611.3</v>
      </c>
      <c r="H48" s="2">
        <f t="shared" si="8"/>
        <v>39840.1</v>
      </c>
      <c r="I48" s="2">
        <f t="shared" si="8"/>
        <v>76971.7</v>
      </c>
      <c r="J48" s="2">
        <f t="shared" si="8"/>
        <v>66457.2</v>
      </c>
      <c r="K48" s="2">
        <f t="shared" si="8"/>
        <v>66811.5</v>
      </c>
      <c r="L48" s="2">
        <f t="shared" si="8"/>
        <v>67948.7</v>
      </c>
    </row>
    <row r="49" spans="1:12" ht="15">
      <c r="A49" s="52"/>
      <c r="B49" s="50"/>
      <c r="C49" s="51"/>
      <c r="D49" s="11" t="s">
        <v>50</v>
      </c>
      <c r="E49" s="8"/>
      <c r="F49" s="2"/>
      <c r="G49" s="2"/>
      <c r="H49" s="2"/>
      <c r="I49" s="2"/>
      <c r="J49" s="2"/>
      <c r="K49" s="2"/>
      <c r="L49" s="2"/>
    </row>
    <row r="50" spans="1:12" ht="15">
      <c r="A50" s="52"/>
      <c r="B50" s="50"/>
      <c r="C50" s="51"/>
      <c r="D50" s="11" t="s">
        <v>51</v>
      </c>
      <c r="E50" s="8"/>
      <c r="F50" s="2">
        <f>+F58+F66+F62</f>
        <v>1705.9</v>
      </c>
      <c r="G50" s="2">
        <f>+G58+G66+G62</f>
        <v>554.1</v>
      </c>
      <c r="H50" s="2">
        <f>+H58+H66+H62</f>
        <v>0</v>
      </c>
      <c r="I50" s="2"/>
      <c r="J50" s="2"/>
      <c r="K50" s="2"/>
      <c r="L50" s="2"/>
    </row>
    <row r="51" spans="1:12" ht="28.5" customHeight="1">
      <c r="A51" s="52"/>
      <c r="B51" s="50"/>
      <c r="C51" s="51"/>
      <c r="D51" s="11" t="s">
        <v>52</v>
      </c>
      <c r="E51" s="8"/>
      <c r="F51" s="2">
        <f>+F55+F63</f>
        <v>42021.7</v>
      </c>
      <c r="G51" s="2">
        <f>+G55+G67+G63+G71</f>
        <v>43057.200000000004</v>
      </c>
      <c r="H51" s="2">
        <f>+H55+H67+H63+H71</f>
        <v>39840.1</v>
      </c>
      <c r="I51" s="2">
        <f>+I55+I67</f>
        <v>76971.7</v>
      </c>
      <c r="J51" s="2">
        <f>+J55+J67</f>
        <v>66457.2</v>
      </c>
      <c r="K51" s="2">
        <f>+K55+K67</f>
        <v>66811.5</v>
      </c>
      <c r="L51" s="2">
        <f>+L55+L67</f>
        <v>67948.7</v>
      </c>
    </row>
    <row r="52" spans="1:12" ht="21.75" customHeight="1">
      <c r="A52" s="27">
        <v>8</v>
      </c>
      <c r="B52" s="50" t="s">
        <v>82</v>
      </c>
      <c r="C52" s="51" t="s">
        <v>49</v>
      </c>
      <c r="D52" s="11" t="s">
        <v>45</v>
      </c>
      <c r="E52" s="8"/>
      <c r="F52" s="13">
        <f>+F53+F54+F55</f>
        <v>41911.7</v>
      </c>
      <c r="G52" s="2">
        <f aca="true" t="shared" si="9" ref="G52:L52">+G53+G54+G55</f>
        <v>41674.3</v>
      </c>
      <c r="H52" s="2">
        <f t="shared" si="9"/>
        <v>38782.7</v>
      </c>
      <c r="I52" s="2">
        <f t="shared" si="9"/>
        <v>76851.7</v>
      </c>
      <c r="J52" s="2">
        <f t="shared" si="9"/>
        <v>66337.2</v>
      </c>
      <c r="K52" s="2">
        <f t="shared" si="9"/>
        <v>66811.5</v>
      </c>
      <c r="L52" s="2">
        <f t="shared" si="9"/>
        <v>67948.7</v>
      </c>
    </row>
    <row r="53" spans="1:12" ht="25.5" customHeight="1">
      <c r="A53" s="28"/>
      <c r="B53" s="50"/>
      <c r="C53" s="51"/>
      <c r="D53" s="11" t="s">
        <v>50</v>
      </c>
      <c r="E53" s="8"/>
      <c r="F53" s="2"/>
      <c r="G53" s="2"/>
      <c r="H53" s="2"/>
      <c r="I53" s="2"/>
      <c r="J53" s="2"/>
      <c r="K53" s="2"/>
      <c r="L53" s="2"/>
    </row>
    <row r="54" spans="1:12" ht="23.25" customHeight="1">
      <c r="A54" s="28"/>
      <c r="B54" s="50"/>
      <c r="C54" s="51"/>
      <c r="D54" s="11" t="s">
        <v>51</v>
      </c>
      <c r="E54" s="8"/>
      <c r="F54" s="2"/>
      <c r="G54" s="2"/>
      <c r="H54" s="2"/>
      <c r="I54" s="2"/>
      <c r="J54" s="2"/>
      <c r="K54" s="2"/>
      <c r="L54" s="2"/>
    </row>
    <row r="55" spans="1:12" ht="23.25" customHeight="1">
      <c r="A55" s="28"/>
      <c r="B55" s="50"/>
      <c r="C55" s="51"/>
      <c r="D55" s="11" t="s">
        <v>52</v>
      </c>
      <c r="E55" s="8"/>
      <c r="F55" s="13">
        <v>41911.7</v>
      </c>
      <c r="G55" s="13">
        <v>41674.3</v>
      </c>
      <c r="H55" s="13">
        <v>38782.7</v>
      </c>
      <c r="I55" s="2">
        <f>69260.9+7590.8</f>
        <v>76851.7</v>
      </c>
      <c r="J55" s="2">
        <f>58746.4+7590.8</f>
        <v>66337.2</v>
      </c>
      <c r="K55" s="2">
        <f>59220.7+7590.8</f>
        <v>66811.5</v>
      </c>
      <c r="L55" s="2">
        <v>67948.7</v>
      </c>
    </row>
    <row r="56" spans="1:12" ht="19.5" customHeight="1">
      <c r="A56" s="27">
        <v>9</v>
      </c>
      <c r="B56" s="50" t="s">
        <v>83</v>
      </c>
      <c r="C56" s="51" t="s">
        <v>49</v>
      </c>
      <c r="D56" s="11" t="s">
        <v>45</v>
      </c>
      <c r="E56" s="8"/>
      <c r="F56" s="2"/>
      <c r="G56" s="2"/>
      <c r="H56" s="2"/>
      <c r="I56" s="2"/>
      <c r="J56" s="2"/>
      <c r="K56" s="2"/>
      <c r="L56" s="2"/>
    </row>
    <row r="57" spans="1:12" ht="19.5" customHeight="1">
      <c r="A57" s="28"/>
      <c r="B57" s="50"/>
      <c r="C57" s="51"/>
      <c r="D57" s="11" t="s">
        <v>50</v>
      </c>
      <c r="E57" s="8"/>
      <c r="F57" s="2"/>
      <c r="G57" s="2"/>
      <c r="H57" s="2"/>
      <c r="I57" s="2"/>
      <c r="J57" s="2"/>
      <c r="K57" s="2"/>
      <c r="L57" s="2"/>
    </row>
    <row r="58" spans="1:12" ht="25.5" customHeight="1">
      <c r="A58" s="28"/>
      <c r="B58" s="50"/>
      <c r="C58" s="51"/>
      <c r="D58" s="11" t="s">
        <v>51</v>
      </c>
      <c r="E58" s="8"/>
      <c r="F58" s="2"/>
      <c r="G58" s="2"/>
      <c r="H58" s="2"/>
      <c r="I58" s="2"/>
      <c r="J58" s="2"/>
      <c r="K58" s="2"/>
      <c r="L58" s="2"/>
    </row>
    <row r="59" spans="1:12" ht="25.5" customHeight="1">
      <c r="A59" s="28"/>
      <c r="B59" s="50"/>
      <c r="C59" s="51"/>
      <c r="D59" s="11" t="s">
        <v>52</v>
      </c>
      <c r="E59" s="8"/>
      <c r="F59" s="2"/>
      <c r="G59" s="2"/>
      <c r="H59" s="2"/>
      <c r="I59" s="2"/>
      <c r="J59" s="2"/>
      <c r="K59" s="2"/>
      <c r="L59" s="2"/>
    </row>
    <row r="60" spans="1:12" ht="15" customHeight="1">
      <c r="A60" s="27">
        <v>10</v>
      </c>
      <c r="B60" s="50" t="s">
        <v>84</v>
      </c>
      <c r="C60" s="51" t="s">
        <v>49</v>
      </c>
      <c r="D60" s="11" t="s">
        <v>45</v>
      </c>
      <c r="E60" s="8"/>
      <c r="F60" s="13">
        <f>+F61+F62+F63</f>
        <v>1815.9</v>
      </c>
      <c r="G60" s="2">
        <f>+G61+G62+G63</f>
        <v>590.1</v>
      </c>
      <c r="H60" s="2">
        <f>+H61+H62+H63</f>
        <v>0</v>
      </c>
      <c r="I60" s="2"/>
      <c r="J60" s="2"/>
      <c r="K60" s="2"/>
      <c r="L60" s="2"/>
    </row>
    <row r="61" spans="1:12" ht="15.75" customHeight="1">
      <c r="A61" s="28"/>
      <c r="B61" s="50"/>
      <c r="C61" s="51"/>
      <c r="D61" s="11" t="s">
        <v>50</v>
      </c>
      <c r="E61" s="8"/>
      <c r="F61" s="2"/>
      <c r="G61" s="2"/>
      <c r="H61" s="2"/>
      <c r="I61" s="2"/>
      <c r="J61" s="2"/>
      <c r="K61" s="2"/>
      <c r="L61" s="2"/>
    </row>
    <row r="62" spans="1:12" ht="25.5" customHeight="1">
      <c r="A62" s="28"/>
      <c r="B62" s="50"/>
      <c r="C62" s="51"/>
      <c r="D62" s="11" t="s">
        <v>51</v>
      </c>
      <c r="E62" s="8"/>
      <c r="F62" s="13">
        <v>1705.9</v>
      </c>
      <c r="G62" s="13">
        <v>554.1</v>
      </c>
      <c r="H62" s="2"/>
      <c r="I62" s="2"/>
      <c r="J62" s="2"/>
      <c r="K62" s="2"/>
      <c r="L62" s="2"/>
    </row>
    <row r="63" spans="1:12" ht="42" customHeight="1">
      <c r="A63" s="28"/>
      <c r="B63" s="50"/>
      <c r="C63" s="51"/>
      <c r="D63" s="11" t="s">
        <v>52</v>
      </c>
      <c r="E63" s="8"/>
      <c r="F63" s="13">
        <v>110</v>
      </c>
      <c r="G63" s="13">
        <v>36</v>
      </c>
      <c r="H63" s="2"/>
      <c r="I63" s="2"/>
      <c r="J63" s="2"/>
      <c r="K63" s="2"/>
      <c r="L63" s="2"/>
    </row>
    <row r="64" spans="1:12" ht="14.25" customHeight="1">
      <c r="A64" s="27">
        <v>11</v>
      </c>
      <c r="B64" s="50" t="s">
        <v>85</v>
      </c>
      <c r="C64" s="51" t="s">
        <v>49</v>
      </c>
      <c r="D64" s="11" t="s">
        <v>45</v>
      </c>
      <c r="E64" s="8"/>
      <c r="F64" s="2">
        <f>+F65+F66+F67</f>
        <v>0</v>
      </c>
      <c r="G64" s="2">
        <f aca="true" t="shared" si="10" ref="G64:L64">+G65+G66+G67</f>
        <v>360</v>
      </c>
      <c r="H64" s="2">
        <f t="shared" si="10"/>
        <v>120</v>
      </c>
      <c r="I64" s="2">
        <f t="shared" si="10"/>
        <v>120</v>
      </c>
      <c r="J64" s="2">
        <f t="shared" si="10"/>
        <v>120</v>
      </c>
      <c r="K64" s="2">
        <f t="shared" si="10"/>
        <v>0</v>
      </c>
      <c r="L64" s="2">
        <f t="shared" si="10"/>
        <v>0</v>
      </c>
    </row>
    <row r="65" spans="1:12" ht="18.75" customHeight="1">
      <c r="A65" s="28"/>
      <c r="B65" s="50"/>
      <c r="C65" s="51"/>
      <c r="D65" s="11" t="s">
        <v>50</v>
      </c>
      <c r="E65" s="8"/>
      <c r="F65" s="2"/>
      <c r="G65" s="2"/>
      <c r="H65" s="2"/>
      <c r="I65" s="2"/>
      <c r="J65" s="2"/>
      <c r="K65" s="2"/>
      <c r="L65" s="2"/>
    </row>
    <row r="66" spans="1:12" ht="34.5" customHeight="1">
      <c r="A66" s="28"/>
      <c r="B66" s="50"/>
      <c r="C66" s="51"/>
      <c r="D66" s="11" t="s">
        <v>51</v>
      </c>
      <c r="E66" s="8"/>
      <c r="F66" s="2"/>
      <c r="G66" s="2"/>
      <c r="H66" s="2"/>
      <c r="I66" s="2"/>
      <c r="J66" s="2"/>
      <c r="K66" s="2"/>
      <c r="L66" s="2"/>
    </row>
    <row r="67" spans="1:12" ht="42.75" customHeight="1">
      <c r="A67" s="28"/>
      <c r="B67" s="50"/>
      <c r="C67" s="51"/>
      <c r="D67" s="11" t="s">
        <v>52</v>
      </c>
      <c r="E67" s="8"/>
      <c r="F67" s="2"/>
      <c r="G67" s="13">
        <v>360</v>
      </c>
      <c r="H67" s="13">
        <v>120</v>
      </c>
      <c r="I67" s="2">
        <v>120</v>
      </c>
      <c r="J67" s="2">
        <v>120</v>
      </c>
      <c r="K67" s="2"/>
      <c r="L67" s="2"/>
    </row>
    <row r="68" spans="1:12" ht="27" customHeight="1">
      <c r="A68" s="28">
        <v>12</v>
      </c>
      <c r="B68" s="56" t="s">
        <v>128</v>
      </c>
      <c r="C68" s="51" t="s">
        <v>49</v>
      </c>
      <c r="D68" s="11" t="s">
        <v>45</v>
      </c>
      <c r="E68" s="8"/>
      <c r="F68" s="2"/>
      <c r="G68" s="13">
        <f>+G69+G70+G71</f>
        <v>986.9</v>
      </c>
      <c r="H68" s="13">
        <f>+H69+H70+H71</f>
        <v>937.4</v>
      </c>
      <c r="I68" s="2"/>
      <c r="J68" s="2"/>
      <c r="K68" s="2"/>
      <c r="L68" s="2"/>
    </row>
    <row r="69" spans="1:12" ht="27" customHeight="1">
      <c r="A69" s="28"/>
      <c r="B69" s="55"/>
      <c r="C69" s="51"/>
      <c r="D69" s="11" t="s">
        <v>50</v>
      </c>
      <c r="E69" s="8"/>
      <c r="F69" s="2"/>
      <c r="G69" s="13"/>
      <c r="H69" s="13"/>
      <c r="I69" s="2"/>
      <c r="J69" s="2"/>
      <c r="K69" s="2"/>
      <c r="L69" s="2"/>
    </row>
    <row r="70" spans="1:12" ht="27" customHeight="1">
      <c r="A70" s="28"/>
      <c r="B70" s="55"/>
      <c r="C70" s="51"/>
      <c r="D70" s="11" t="s">
        <v>51</v>
      </c>
      <c r="E70" s="8"/>
      <c r="F70" s="2"/>
      <c r="G70" s="13"/>
      <c r="H70" s="13"/>
      <c r="I70" s="2"/>
      <c r="J70" s="2"/>
      <c r="K70" s="2"/>
      <c r="L70" s="2"/>
    </row>
    <row r="71" spans="1:12" ht="30.75" customHeight="1">
      <c r="A71" s="29"/>
      <c r="B71" s="58"/>
      <c r="C71" s="51"/>
      <c r="D71" s="11" t="s">
        <v>52</v>
      </c>
      <c r="E71" s="8"/>
      <c r="F71" s="2"/>
      <c r="G71" s="13">
        <v>986.9</v>
      </c>
      <c r="H71" s="13">
        <v>937.4</v>
      </c>
      <c r="I71" s="2"/>
      <c r="J71" s="2"/>
      <c r="K71" s="2"/>
      <c r="L71" s="2"/>
    </row>
    <row r="72" spans="1:12" ht="15">
      <c r="A72" s="52">
        <v>13</v>
      </c>
      <c r="B72" s="50" t="s">
        <v>55</v>
      </c>
      <c r="C72" s="51" t="s">
        <v>49</v>
      </c>
      <c r="D72" s="11" t="s">
        <v>45</v>
      </c>
      <c r="E72" s="8"/>
      <c r="F72" s="2">
        <f>+F73+F74+F75</f>
        <v>28012.7</v>
      </c>
      <c r="G72" s="2">
        <f aca="true" t="shared" si="11" ref="G72:L72">+G73+G74+G75</f>
        <v>26252.700000000004</v>
      </c>
      <c r="H72" s="2">
        <f t="shared" si="11"/>
        <v>26976.199999999997</v>
      </c>
      <c r="I72" s="2">
        <f t="shared" si="11"/>
        <v>28498.6</v>
      </c>
      <c r="J72" s="2">
        <f t="shared" si="11"/>
        <v>29692.8</v>
      </c>
      <c r="K72" s="2">
        <f t="shared" si="11"/>
        <v>30914.8</v>
      </c>
      <c r="L72" s="2">
        <f t="shared" si="11"/>
        <v>30914.8</v>
      </c>
    </row>
    <row r="73" spans="1:12" ht="15">
      <c r="A73" s="52"/>
      <c r="B73" s="50"/>
      <c r="C73" s="51"/>
      <c r="D73" s="11" t="s">
        <v>50</v>
      </c>
      <c r="E73" s="8"/>
      <c r="F73" s="2"/>
      <c r="G73" s="2"/>
      <c r="H73" s="2"/>
      <c r="I73" s="2"/>
      <c r="J73" s="2"/>
      <c r="K73" s="2"/>
      <c r="L73" s="2"/>
    </row>
    <row r="74" spans="1:12" ht="15">
      <c r="A74" s="52"/>
      <c r="B74" s="50"/>
      <c r="C74" s="51"/>
      <c r="D74" s="11" t="s">
        <v>51</v>
      </c>
      <c r="E74" s="8"/>
      <c r="F74" s="2">
        <f aca="true" t="shared" si="12" ref="F74:L74">+F78+F86</f>
        <v>0</v>
      </c>
      <c r="G74" s="2">
        <f t="shared" si="12"/>
        <v>0</v>
      </c>
      <c r="H74" s="2">
        <f t="shared" si="12"/>
        <v>0</v>
      </c>
      <c r="I74" s="2">
        <f t="shared" si="12"/>
        <v>0</v>
      </c>
      <c r="J74" s="2">
        <f t="shared" si="12"/>
        <v>0</v>
      </c>
      <c r="K74" s="2">
        <f t="shared" si="12"/>
        <v>0</v>
      </c>
      <c r="L74" s="2">
        <f t="shared" si="12"/>
        <v>0</v>
      </c>
    </row>
    <row r="75" spans="1:12" ht="24" customHeight="1">
      <c r="A75" s="52"/>
      <c r="B75" s="50"/>
      <c r="C75" s="51"/>
      <c r="D75" s="11" t="s">
        <v>52</v>
      </c>
      <c r="E75" s="8"/>
      <c r="F75" s="2">
        <f>+F79+F83+F91+F95</f>
        <v>28012.7</v>
      </c>
      <c r="G75" s="2">
        <f>+G79+G83+G91+G95</f>
        <v>26252.700000000004</v>
      </c>
      <c r="H75" s="2">
        <f>+H79+H83+H91+H95</f>
        <v>26976.199999999997</v>
      </c>
      <c r="I75" s="2">
        <f>+I79+I83</f>
        <v>28498.6</v>
      </c>
      <c r="J75" s="2">
        <f>+J79+J83</f>
        <v>29692.8</v>
      </c>
      <c r="K75" s="2">
        <f>+K79+K83</f>
        <v>30914.8</v>
      </c>
      <c r="L75" s="2">
        <f>+L79+L83</f>
        <v>30914.8</v>
      </c>
    </row>
    <row r="76" spans="1:12" ht="15">
      <c r="A76" s="52">
        <v>14</v>
      </c>
      <c r="B76" s="51" t="s">
        <v>119</v>
      </c>
      <c r="C76" s="51" t="s">
        <v>49</v>
      </c>
      <c r="D76" s="11" t="s">
        <v>45</v>
      </c>
      <c r="E76" s="8"/>
      <c r="F76" s="2">
        <f>+F78+F79</f>
        <v>0</v>
      </c>
      <c r="G76" s="2">
        <f>+G78+G79</f>
        <v>0</v>
      </c>
      <c r="H76" s="2"/>
      <c r="I76" s="2"/>
      <c r="J76" s="2">
        <f>+J78+J79</f>
        <v>0</v>
      </c>
      <c r="K76" s="2">
        <f>+K78+K79</f>
        <v>0</v>
      </c>
      <c r="L76" s="2">
        <f>+L78+L79</f>
        <v>0</v>
      </c>
    </row>
    <row r="77" spans="1:12" ht="15">
      <c r="A77" s="52"/>
      <c r="B77" s="51"/>
      <c r="C77" s="51"/>
      <c r="D77" s="11" t="s">
        <v>50</v>
      </c>
      <c r="E77" s="8"/>
      <c r="F77" s="2"/>
      <c r="G77" s="2"/>
      <c r="H77" s="2"/>
      <c r="I77" s="2"/>
      <c r="J77" s="2"/>
      <c r="K77" s="2"/>
      <c r="L77" s="2"/>
    </row>
    <row r="78" spans="1:12" ht="15">
      <c r="A78" s="52"/>
      <c r="B78" s="51"/>
      <c r="C78" s="51"/>
      <c r="D78" s="11" t="s">
        <v>51</v>
      </c>
      <c r="E78" s="8"/>
      <c r="F78" s="2"/>
      <c r="G78" s="2"/>
      <c r="H78" s="2"/>
      <c r="I78" s="2"/>
      <c r="J78" s="2"/>
      <c r="K78" s="2"/>
      <c r="L78" s="2"/>
    </row>
    <row r="79" spans="1:12" ht="47.25" customHeight="1">
      <c r="A79" s="52"/>
      <c r="B79" s="51"/>
      <c r="C79" s="51"/>
      <c r="D79" s="11" t="s">
        <v>52</v>
      </c>
      <c r="E79" s="8"/>
      <c r="F79" s="2"/>
      <c r="G79" s="2"/>
      <c r="H79" s="2"/>
      <c r="I79" s="2"/>
      <c r="J79" s="2"/>
      <c r="K79" s="2"/>
      <c r="L79" s="2"/>
    </row>
    <row r="80" spans="1:12" ht="15">
      <c r="A80" s="52">
        <v>15</v>
      </c>
      <c r="B80" s="50" t="s">
        <v>125</v>
      </c>
      <c r="C80" s="51" t="s">
        <v>49</v>
      </c>
      <c r="D80" s="11" t="s">
        <v>45</v>
      </c>
      <c r="E80" s="8"/>
      <c r="F80" s="13">
        <f aca="true" t="shared" si="13" ref="F80:L80">+F83</f>
        <v>2946</v>
      </c>
      <c r="G80" s="13">
        <f t="shared" si="13"/>
        <v>1545.7</v>
      </c>
      <c r="H80" s="13">
        <f t="shared" si="13"/>
        <v>1550.2</v>
      </c>
      <c r="I80" s="2">
        <f t="shared" si="13"/>
        <v>28498.6</v>
      </c>
      <c r="J80" s="2">
        <f t="shared" si="13"/>
        <v>29692.8</v>
      </c>
      <c r="K80" s="2">
        <f t="shared" si="13"/>
        <v>30914.8</v>
      </c>
      <c r="L80" s="2">
        <f t="shared" si="13"/>
        <v>30914.8</v>
      </c>
    </row>
    <row r="81" spans="1:12" ht="15">
      <c r="A81" s="52"/>
      <c r="B81" s="50"/>
      <c r="C81" s="51"/>
      <c r="D81" s="11" t="s">
        <v>50</v>
      </c>
      <c r="E81" s="8"/>
      <c r="F81" s="2"/>
      <c r="G81" s="2"/>
      <c r="H81" s="2"/>
      <c r="I81" s="2"/>
      <c r="J81" s="2"/>
      <c r="K81" s="2"/>
      <c r="L81" s="2"/>
    </row>
    <row r="82" spans="1:12" ht="15">
      <c r="A82" s="52"/>
      <c r="B82" s="50"/>
      <c r="C82" s="51"/>
      <c r="D82" s="11" t="s">
        <v>51</v>
      </c>
      <c r="E82" s="8"/>
      <c r="F82" s="2"/>
      <c r="G82" s="2"/>
      <c r="H82" s="2"/>
      <c r="I82" s="2"/>
      <c r="J82" s="2"/>
      <c r="K82" s="2"/>
      <c r="L82" s="2"/>
    </row>
    <row r="83" spans="1:12" ht="42.75" customHeight="1">
      <c r="A83" s="52"/>
      <c r="B83" s="50"/>
      <c r="C83" s="51"/>
      <c r="D83" s="11" t="s">
        <v>52</v>
      </c>
      <c r="E83" s="8"/>
      <c r="F83" s="13">
        <v>2946</v>
      </c>
      <c r="G83" s="13">
        <v>1545.7</v>
      </c>
      <c r="H83" s="13">
        <v>1550.2</v>
      </c>
      <c r="I83" s="2">
        <v>28498.6</v>
      </c>
      <c r="J83" s="2">
        <v>29692.8</v>
      </c>
      <c r="K83" s="2">
        <v>30914.8</v>
      </c>
      <c r="L83" s="2">
        <v>30914.8</v>
      </c>
    </row>
    <row r="84" spans="1:12" ht="30" customHeight="1">
      <c r="A84" s="27">
        <v>16</v>
      </c>
      <c r="B84" s="50" t="s">
        <v>126</v>
      </c>
      <c r="C84" s="51" t="s">
        <v>49</v>
      </c>
      <c r="D84" s="11" t="s">
        <v>45</v>
      </c>
      <c r="E84" s="8"/>
      <c r="F84" s="2">
        <f>+F86</f>
        <v>0</v>
      </c>
      <c r="G84" s="2">
        <f>+G86</f>
        <v>0</v>
      </c>
      <c r="H84" s="2"/>
      <c r="I84" s="2"/>
      <c r="J84" s="2"/>
      <c r="K84" s="2"/>
      <c r="L84" s="2"/>
    </row>
    <row r="85" spans="1:12" ht="21.75" customHeight="1">
      <c r="A85" s="28"/>
      <c r="B85" s="50"/>
      <c r="C85" s="51"/>
      <c r="D85" s="11" t="s">
        <v>50</v>
      </c>
      <c r="E85" s="8"/>
      <c r="F85" s="2"/>
      <c r="G85" s="2"/>
      <c r="H85" s="2"/>
      <c r="I85" s="2"/>
      <c r="J85" s="2"/>
      <c r="K85" s="2"/>
      <c r="L85" s="2"/>
    </row>
    <row r="86" spans="1:12" ht="19.5" customHeight="1">
      <c r="A86" s="28"/>
      <c r="B86" s="50"/>
      <c r="C86" s="51"/>
      <c r="D86" s="11" t="s">
        <v>51</v>
      </c>
      <c r="E86" s="8"/>
      <c r="F86" s="2"/>
      <c r="G86" s="2"/>
      <c r="H86" s="2"/>
      <c r="I86" s="2"/>
      <c r="J86" s="2"/>
      <c r="K86" s="2"/>
      <c r="L86" s="2"/>
    </row>
    <row r="87" spans="1:12" ht="33.75" customHeight="1">
      <c r="A87" s="28"/>
      <c r="B87" s="50"/>
      <c r="C87" s="51"/>
      <c r="D87" s="11" t="s">
        <v>52</v>
      </c>
      <c r="E87" s="8"/>
      <c r="F87" s="2"/>
      <c r="G87" s="2"/>
      <c r="H87" s="2"/>
      <c r="I87" s="2"/>
      <c r="J87" s="2"/>
      <c r="K87" s="2"/>
      <c r="L87" s="2"/>
    </row>
    <row r="88" spans="1:12" ht="30" customHeight="1">
      <c r="A88" s="27">
        <v>17</v>
      </c>
      <c r="B88" s="50" t="s">
        <v>127</v>
      </c>
      <c r="C88" s="51" t="s">
        <v>49</v>
      </c>
      <c r="D88" s="11" t="s">
        <v>45</v>
      </c>
      <c r="E88" s="8"/>
      <c r="F88" s="13">
        <f>+F90+F91</f>
        <v>10404.1</v>
      </c>
      <c r="G88" s="13">
        <f>+G90+G91</f>
        <v>18677.4</v>
      </c>
      <c r="H88" s="13">
        <f>+H90+H91</f>
        <v>17782.6</v>
      </c>
      <c r="I88" s="2"/>
      <c r="J88" s="2"/>
      <c r="K88" s="2"/>
      <c r="L88" s="2"/>
    </row>
    <row r="89" spans="1:12" ht="21.75" customHeight="1">
      <c r="A89" s="28"/>
      <c r="B89" s="50"/>
      <c r="C89" s="51"/>
      <c r="D89" s="11" t="s">
        <v>50</v>
      </c>
      <c r="E89" s="8"/>
      <c r="F89" s="2"/>
      <c r="G89" s="2"/>
      <c r="H89" s="2"/>
      <c r="I89" s="2"/>
      <c r="J89" s="2"/>
      <c r="K89" s="2"/>
      <c r="L89" s="2"/>
    </row>
    <row r="90" spans="1:12" ht="45" customHeight="1">
      <c r="A90" s="28"/>
      <c r="B90" s="50"/>
      <c r="C90" s="51"/>
      <c r="D90" s="11" t="s">
        <v>51</v>
      </c>
      <c r="E90" s="8"/>
      <c r="F90" s="2"/>
      <c r="G90" s="2"/>
      <c r="H90" s="2"/>
      <c r="I90" s="2"/>
      <c r="J90" s="2"/>
      <c r="K90" s="2"/>
      <c r="L90" s="2"/>
    </row>
    <row r="91" spans="1:12" ht="30" customHeight="1">
      <c r="A91" s="28"/>
      <c r="B91" s="50"/>
      <c r="C91" s="51"/>
      <c r="D91" s="11" t="s">
        <v>52</v>
      </c>
      <c r="E91" s="8"/>
      <c r="F91" s="13">
        <v>10404.1</v>
      </c>
      <c r="G91" s="13">
        <v>18677.4</v>
      </c>
      <c r="H91" s="13">
        <v>17782.6</v>
      </c>
      <c r="I91" s="2"/>
      <c r="J91" s="2"/>
      <c r="K91" s="2"/>
      <c r="L91" s="2"/>
    </row>
    <row r="92" spans="1:12" ht="25.5" customHeight="1">
      <c r="A92" s="28">
        <v>18</v>
      </c>
      <c r="B92" s="56" t="s">
        <v>129</v>
      </c>
      <c r="C92" s="51" t="s">
        <v>49</v>
      </c>
      <c r="D92" s="11" t="s">
        <v>45</v>
      </c>
      <c r="E92" s="8"/>
      <c r="F92" s="13">
        <f>+F93+F94+F95</f>
        <v>14662.6</v>
      </c>
      <c r="G92" s="13">
        <f>+G93+G94+G95</f>
        <v>6029.6</v>
      </c>
      <c r="H92" s="13">
        <f>+H93+H94+H95</f>
        <v>7643.4</v>
      </c>
      <c r="I92" s="2"/>
      <c r="J92" s="2"/>
      <c r="K92" s="2"/>
      <c r="L92" s="2"/>
    </row>
    <row r="93" spans="1:12" ht="22.5" customHeight="1">
      <c r="A93" s="28"/>
      <c r="B93" s="55"/>
      <c r="C93" s="51"/>
      <c r="D93" s="11" t="s">
        <v>50</v>
      </c>
      <c r="E93" s="8"/>
      <c r="F93" s="13"/>
      <c r="G93" s="13"/>
      <c r="H93" s="13"/>
      <c r="I93" s="2"/>
      <c r="J93" s="2"/>
      <c r="K93" s="2"/>
      <c r="L93" s="2"/>
    </row>
    <row r="94" spans="1:12" ht="21.75" customHeight="1">
      <c r="A94" s="28"/>
      <c r="B94" s="55"/>
      <c r="C94" s="51"/>
      <c r="D94" s="11" t="s">
        <v>51</v>
      </c>
      <c r="E94" s="8"/>
      <c r="F94" s="13"/>
      <c r="G94" s="13"/>
      <c r="H94" s="13"/>
      <c r="I94" s="2"/>
      <c r="J94" s="2"/>
      <c r="K94" s="2"/>
      <c r="L94" s="2"/>
    </row>
    <row r="95" spans="1:12" ht="24" customHeight="1">
      <c r="A95" s="29"/>
      <c r="B95" s="58"/>
      <c r="C95" s="51"/>
      <c r="D95" s="11" t="s">
        <v>52</v>
      </c>
      <c r="E95" s="8"/>
      <c r="F95" s="13">
        <v>14662.6</v>
      </c>
      <c r="G95" s="13">
        <v>6029.6</v>
      </c>
      <c r="H95" s="13">
        <v>7643.4</v>
      </c>
      <c r="I95" s="2"/>
      <c r="J95" s="2"/>
      <c r="K95" s="2"/>
      <c r="L95" s="2"/>
    </row>
    <row r="96" spans="1:12" ht="15">
      <c r="A96" s="52">
        <v>19</v>
      </c>
      <c r="B96" s="50" t="s">
        <v>56</v>
      </c>
      <c r="C96" s="51" t="s">
        <v>49</v>
      </c>
      <c r="D96" s="11" t="s">
        <v>45</v>
      </c>
      <c r="E96" s="8"/>
      <c r="F96" s="2">
        <f>+F100+F104+F108+F113</f>
        <v>333556.3</v>
      </c>
      <c r="G96" s="2">
        <f>+G100+G104+G108+G113</f>
        <v>333500.2</v>
      </c>
      <c r="H96" s="2">
        <f>+H100+H104+H108+H113</f>
        <v>333500.2</v>
      </c>
      <c r="I96" s="2">
        <f aca="true" t="shared" si="14" ref="I96:L98">+I100+I104+I108</f>
        <v>333500.2</v>
      </c>
      <c r="J96" s="2">
        <f t="shared" si="14"/>
        <v>333500.2</v>
      </c>
      <c r="K96" s="2">
        <f t="shared" si="14"/>
        <v>333500.2</v>
      </c>
      <c r="L96" s="2">
        <f t="shared" si="14"/>
        <v>333500.2</v>
      </c>
    </row>
    <row r="97" spans="1:12" ht="15">
      <c r="A97" s="52"/>
      <c r="B97" s="50"/>
      <c r="C97" s="51"/>
      <c r="D97" s="11" t="s">
        <v>50</v>
      </c>
      <c r="E97" s="8"/>
      <c r="F97" s="2">
        <f>+F101+F105+F109</f>
        <v>0</v>
      </c>
      <c r="G97" s="2">
        <f>+G101+G105+G109</f>
        <v>0</v>
      </c>
      <c r="H97" s="2">
        <f>+H101+H105+H109</f>
        <v>0</v>
      </c>
      <c r="I97" s="2">
        <f t="shared" si="14"/>
        <v>0</v>
      </c>
      <c r="J97" s="2">
        <f t="shared" si="14"/>
        <v>0</v>
      </c>
      <c r="K97" s="2">
        <f t="shared" si="14"/>
        <v>0</v>
      </c>
      <c r="L97" s="2">
        <f t="shared" si="14"/>
        <v>0</v>
      </c>
    </row>
    <row r="98" spans="1:12" ht="15">
      <c r="A98" s="52"/>
      <c r="B98" s="50"/>
      <c r="C98" s="51"/>
      <c r="D98" s="11" t="s">
        <v>51</v>
      </c>
      <c r="E98" s="8"/>
      <c r="F98" s="2">
        <f>+F102+F106+F110+F115</f>
        <v>333556.3</v>
      </c>
      <c r="G98" s="2">
        <f>+G102+G106+G110+G115</f>
        <v>333500.2</v>
      </c>
      <c r="H98" s="2">
        <f>+H102+H106+H110+H115</f>
        <v>333500.2</v>
      </c>
      <c r="I98" s="2">
        <f t="shared" si="14"/>
        <v>333500.2</v>
      </c>
      <c r="J98" s="2">
        <f t="shared" si="14"/>
        <v>333500.2</v>
      </c>
      <c r="K98" s="2">
        <f t="shared" si="14"/>
        <v>333500.2</v>
      </c>
      <c r="L98" s="2">
        <f t="shared" si="14"/>
        <v>333500.2</v>
      </c>
    </row>
    <row r="99" spans="1:12" ht="15">
      <c r="A99" s="52"/>
      <c r="B99" s="50"/>
      <c r="C99" s="51"/>
      <c r="D99" s="11" t="s">
        <v>52</v>
      </c>
      <c r="E99" s="8"/>
      <c r="F99" s="2">
        <f>+F103+F107+F111+F116</f>
        <v>0</v>
      </c>
      <c r="G99" s="2">
        <f aca="true" t="shared" si="15" ref="G99:L99">+G103+G107+G111+G116</f>
        <v>0</v>
      </c>
      <c r="H99" s="2">
        <f t="shared" si="15"/>
        <v>0</v>
      </c>
      <c r="I99" s="2">
        <f t="shared" si="15"/>
        <v>0</v>
      </c>
      <c r="J99" s="2">
        <f t="shared" si="15"/>
        <v>0</v>
      </c>
      <c r="K99" s="2">
        <f t="shared" si="15"/>
        <v>0</v>
      </c>
      <c r="L99" s="2">
        <f t="shared" si="15"/>
        <v>0</v>
      </c>
    </row>
    <row r="100" spans="1:12" ht="40.5" customHeight="1">
      <c r="A100" s="52">
        <v>20</v>
      </c>
      <c r="B100" s="54" t="s">
        <v>134</v>
      </c>
      <c r="C100" s="51" t="s">
        <v>49</v>
      </c>
      <c r="D100" s="11" t="s">
        <v>45</v>
      </c>
      <c r="E100" s="8"/>
      <c r="F100" s="2">
        <f aca="true" t="shared" si="16" ref="F100:L100">+F102</f>
        <v>225031.2</v>
      </c>
      <c r="G100" s="2">
        <f t="shared" si="16"/>
        <v>225452.6</v>
      </c>
      <c r="H100" s="2">
        <f t="shared" si="16"/>
        <v>225452.6</v>
      </c>
      <c r="I100" s="2">
        <f t="shared" si="16"/>
        <v>225452.6</v>
      </c>
      <c r="J100" s="2">
        <f t="shared" si="16"/>
        <v>225452.6</v>
      </c>
      <c r="K100" s="2">
        <f t="shared" si="16"/>
        <v>225452.6</v>
      </c>
      <c r="L100" s="2">
        <f t="shared" si="16"/>
        <v>225452.6</v>
      </c>
    </row>
    <row r="101" spans="1:12" ht="39" customHeight="1">
      <c r="A101" s="52"/>
      <c r="B101" s="55"/>
      <c r="C101" s="51"/>
      <c r="D101" s="11" t="s">
        <v>50</v>
      </c>
      <c r="E101" s="8"/>
      <c r="F101" s="2"/>
      <c r="G101" s="2"/>
      <c r="H101" s="2"/>
      <c r="I101" s="2"/>
      <c r="J101" s="2"/>
      <c r="K101" s="2"/>
      <c r="L101" s="2"/>
    </row>
    <row r="102" spans="1:12" ht="25.5" customHeight="1">
      <c r="A102" s="52"/>
      <c r="B102" s="55"/>
      <c r="C102" s="51"/>
      <c r="D102" s="11" t="s">
        <v>51</v>
      </c>
      <c r="E102" s="8"/>
      <c r="F102" s="13">
        <v>225031.2</v>
      </c>
      <c r="G102" s="13">
        <v>225452.6</v>
      </c>
      <c r="H102" s="13">
        <v>225452.6</v>
      </c>
      <c r="I102" s="2">
        <v>225452.6</v>
      </c>
      <c r="J102" s="2">
        <v>225452.6</v>
      </c>
      <c r="K102" s="2">
        <v>225452.6</v>
      </c>
      <c r="L102" s="2">
        <v>225452.6</v>
      </c>
    </row>
    <row r="103" spans="1:12" ht="27" customHeight="1">
      <c r="A103" s="52"/>
      <c r="B103" s="58"/>
      <c r="C103" s="51"/>
      <c r="D103" s="11" t="s">
        <v>52</v>
      </c>
      <c r="E103" s="8"/>
      <c r="F103" s="2"/>
      <c r="G103" s="2"/>
      <c r="H103" s="2"/>
      <c r="I103" s="2"/>
      <c r="J103" s="2"/>
      <c r="K103" s="2"/>
      <c r="L103" s="2"/>
    </row>
    <row r="104" spans="1:12" ht="33.75" customHeight="1">
      <c r="A104" s="52">
        <v>21</v>
      </c>
      <c r="B104" s="50" t="s">
        <v>87</v>
      </c>
      <c r="C104" s="51" t="s">
        <v>49</v>
      </c>
      <c r="D104" s="11" t="s">
        <v>45</v>
      </c>
      <c r="E104" s="8"/>
      <c r="F104" s="2">
        <f aca="true" t="shared" si="17" ref="F104:L104">+F106</f>
        <v>99126.2</v>
      </c>
      <c r="G104" s="2">
        <f t="shared" si="17"/>
        <v>98982.3</v>
      </c>
      <c r="H104" s="2">
        <f t="shared" si="17"/>
        <v>98982.3</v>
      </c>
      <c r="I104" s="2">
        <f t="shared" si="17"/>
        <v>98982.3</v>
      </c>
      <c r="J104" s="2">
        <f t="shared" si="17"/>
        <v>98982.3</v>
      </c>
      <c r="K104" s="2">
        <f t="shared" si="17"/>
        <v>98982.3</v>
      </c>
      <c r="L104" s="2">
        <f t="shared" si="17"/>
        <v>98982.3</v>
      </c>
    </row>
    <row r="105" spans="1:12" ht="15">
      <c r="A105" s="52"/>
      <c r="B105" s="59"/>
      <c r="C105" s="51"/>
      <c r="D105" s="11" t="s">
        <v>50</v>
      </c>
      <c r="E105" s="8"/>
      <c r="F105" s="2"/>
      <c r="G105" s="2"/>
      <c r="H105" s="2"/>
      <c r="I105" s="2"/>
      <c r="J105" s="2"/>
      <c r="K105" s="2"/>
      <c r="L105" s="2"/>
    </row>
    <row r="106" spans="1:12" ht="15">
      <c r="A106" s="52"/>
      <c r="B106" s="59"/>
      <c r="C106" s="51"/>
      <c r="D106" s="11" t="s">
        <v>51</v>
      </c>
      <c r="E106" s="8"/>
      <c r="F106" s="13">
        <v>99126.2</v>
      </c>
      <c r="G106" s="13">
        <v>98982.3</v>
      </c>
      <c r="H106" s="13">
        <v>98982.3</v>
      </c>
      <c r="I106" s="2">
        <v>98982.3</v>
      </c>
      <c r="J106" s="2">
        <v>98982.3</v>
      </c>
      <c r="K106" s="2">
        <v>98982.3</v>
      </c>
      <c r="L106" s="2">
        <v>98982.3</v>
      </c>
    </row>
    <row r="107" spans="1:12" ht="60.75" customHeight="1">
      <c r="A107" s="52"/>
      <c r="B107" s="59"/>
      <c r="C107" s="51"/>
      <c r="D107" s="11" t="s">
        <v>52</v>
      </c>
      <c r="E107" s="8"/>
      <c r="F107" s="2"/>
      <c r="G107" s="2"/>
      <c r="H107" s="2"/>
      <c r="I107" s="2"/>
      <c r="J107" s="2"/>
      <c r="K107" s="2"/>
      <c r="L107" s="2"/>
    </row>
    <row r="108" spans="1:12" ht="19.5" customHeight="1">
      <c r="A108" s="37">
        <v>22</v>
      </c>
      <c r="B108" s="50" t="s">
        <v>88</v>
      </c>
      <c r="C108" s="51" t="s">
        <v>57</v>
      </c>
      <c r="D108" s="11" t="s">
        <v>45</v>
      </c>
      <c r="E108" s="8"/>
      <c r="F108" s="2">
        <f aca="true" t="shared" si="18" ref="F108:L108">+F110</f>
        <v>9065.3</v>
      </c>
      <c r="G108" s="2">
        <f t="shared" si="18"/>
        <v>9065.3</v>
      </c>
      <c r="H108" s="2">
        <f t="shared" si="18"/>
        <v>9065.3</v>
      </c>
      <c r="I108" s="2">
        <f t="shared" si="18"/>
        <v>9065.3</v>
      </c>
      <c r="J108" s="2">
        <f t="shared" si="18"/>
        <v>9065.3</v>
      </c>
      <c r="K108" s="2">
        <f t="shared" si="18"/>
        <v>9065.3</v>
      </c>
      <c r="L108" s="2">
        <f t="shared" si="18"/>
        <v>9065.3</v>
      </c>
    </row>
    <row r="109" spans="1:12" ht="15">
      <c r="A109" s="37"/>
      <c r="B109" s="50"/>
      <c r="C109" s="51"/>
      <c r="D109" s="11" t="s">
        <v>50</v>
      </c>
      <c r="E109" s="8"/>
      <c r="F109" s="2"/>
      <c r="G109" s="2"/>
      <c r="H109" s="2"/>
      <c r="I109" s="2"/>
      <c r="J109" s="2"/>
      <c r="K109" s="2"/>
      <c r="L109" s="2"/>
    </row>
    <row r="110" spans="1:12" ht="15">
      <c r="A110" s="37"/>
      <c r="B110" s="50"/>
      <c r="C110" s="51"/>
      <c r="D110" s="11" t="s">
        <v>51</v>
      </c>
      <c r="E110" s="8"/>
      <c r="F110" s="13">
        <v>9065.3</v>
      </c>
      <c r="G110" s="13">
        <v>9065.3</v>
      </c>
      <c r="H110" s="13">
        <v>9065.3</v>
      </c>
      <c r="I110" s="2">
        <v>9065.3</v>
      </c>
      <c r="J110" s="2">
        <v>9065.3</v>
      </c>
      <c r="K110" s="2">
        <v>9065.3</v>
      </c>
      <c r="L110" s="2">
        <v>9065.3</v>
      </c>
    </row>
    <row r="111" spans="1:12" ht="33" customHeight="1">
      <c r="A111" s="37"/>
      <c r="B111" s="50"/>
      <c r="C111" s="51"/>
      <c r="D111" s="11" t="s">
        <v>52</v>
      </c>
      <c r="E111" s="8"/>
      <c r="F111" s="2"/>
      <c r="G111" s="2"/>
      <c r="H111" s="2"/>
      <c r="I111" s="2"/>
      <c r="J111" s="2"/>
      <c r="K111" s="2"/>
      <c r="L111" s="2"/>
    </row>
    <row r="112" spans="1:12" ht="15.75" customHeight="1" hidden="1">
      <c r="A112" s="37"/>
      <c r="B112" s="50"/>
      <c r="C112" s="51"/>
      <c r="D112" s="11" t="s">
        <v>58</v>
      </c>
      <c r="E112" s="8"/>
      <c r="F112" s="2"/>
      <c r="G112" s="2"/>
      <c r="H112" s="2"/>
      <c r="I112" s="2"/>
      <c r="J112" s="2"/>
      <c r="K112" s="2"/>
      <c r="L112" s="2"/>
    </row>
    <row r="113" spans="1:12" ht="15.75" customHeight="1">
      <c r="A113" s="37">
        <v>23</v>
      </c>
      <c r="B113" s="51" t="s">
        <v>111</v>
      </c>
      <c r="C113" s="51" t="s">
        <v>57</v>
      </c>
      <c r="D113" s="11" t="s">
        <v>45</v>
      </c>
      <c r="E113" s="8"/>
      <c r="F113" s="2">
        <f aca="true" t="shared" si="19" ref="F113:L113">+F115</f>
        <v>333.6</v>
      </c>
      <c r="G113" s="2">
        <f t="shared" si="19"/>
        <v>0</v>
      </c>
      <c r="H113" s="2">
        <f t="shared" si="19"/>
        <v>0</v>
      </c>
      <c r="I113" s="2">
        <f t="shared" si="19"/>
        <v>0</v>
      </c>
      <c r="J113" s="2">
        <f t="shared" si="19"/>
        <v>0</v>
      </c>
      <c r="K113" s="2">
        <f t="shared" si="19"/>
        <v>0</v>
      </c>
      <c r="L113" s="2">
        <f t="shared" si="19"/>
        <v>0</v>
      </c>
    </row>
    <row r="114" spans="1:12" ht="15.75" customHeight="1">
      <c r="A114" s="37"/>
      <c r="B114" s="51"/>
      <c r="C114" s="51"/>
      <c r="D114" s="11" t="s">
        <v>50</v>
      </c>
      <c r="E114" s="8"/>
      <c r="F114" s="2"/>
      <c r="G114" s="2"/>
      <c r="H114" s="2"/>
      <c r="I114" s="2"/>
      <c r="J114" s="2"/>
      <c r="K114" s="2"/>
      <c r="L114" s="2"/>
    </row>
    <row r="115" spans="1:12" ht="15.75" customHeight="1">
      <c r="A115" s="37"/>
      <c r="B115" s="51"/>
      <c r="C115" s="51"/>
      <c r="D115" s="11" t="s">
        <v>51</v>
      </c>
      <c r="E115" s="8"/>
      <c r="F115" s="13">
        <v>333.6</v>
      </c>
      <c r="G115" s="2"/>
      <c r="H115" s="2"/>
      <c r="I115" s="2"/>
      <c r="J115" s="2"/>
      <c r="K115" s="2"/>
      <c r="L115" s="2"/>
    </row>
    <row r="116" spans="1:12" ht="15.75" customHeight="1">
      <c r="A116" s="37"/>
      <c r="B116" s="51"/>
      <c r="C116" s="51"/>
      <c r="D116" s="11" t="s">
        <v>52</v>
      </c>
      <c r="E116" s="8"/>
      <c r="F116" s="13"/>
      <c r="G116" s="2"/>
      <c r="H116" s="2"/>
      <c r="I116" s="2"/>
      <c r="J116" s="2"/>
      <c r="K116" s="2"/>
      <c r="L116" s="2"/>
    </row>
    <row r="117" spans="1:12" ht="15">
      <c r="A117" s="37">
        <v>24</v>
      </c>
      <c r="B117" s="50" t="s">
        <v>59</v>
      </c>
      <c r="C117" s="51" t="s">
        <v>57</v>
      </c>
      <c r="D117" s="11" t="s">
        <v>45</v>
      </c>
      <c r="E117" s="8"/>
      <c r="F117" s="2">
        <f aca="true" t="shared" si="20" ref="F117:L117">+F120</f>
        <v>51.2</v>
      </c>
      <c r="G117" s="2">
        <f t="shared" si="20"/>
        <v>0</v>
      </c>
      <c r="H117" s="2">
        <f t="shared" si="20"/>
        <v>0</v>
      </c>
      <c r="I117" s="2">
        <f t="shared" si="20"/>
        <v>127.1</v>
      </c>
      <c r="J117" s="2">
        <f t="shared" si="20"/>
        <v>135.7</v>
      </c>
      <c r="K117" s="2">
        <f t="shared" si="20"/>
        <v>3.1</v>
      </c>
      <c r="L117" s="2">
        <f t="shared" si="20"/>
        <v>0</v>
      </c>
    </row>
    <row r="118" spans="1:12" ht="15">
      <c r="A118" s="37"/>
      <c r="B118" s="50"/>
      <c r="C118" s="51"/>
      <c r="D118" s="11" t="s">
        <v>50</v>
      </c>
      <c r="E118" s="8"/>
      <c r="F118" s="2"/>
      <c r="G118" s="2"/>
      <c r="H118" s="2"/>
      <c r="I118" s="2"/>
      <c r="J118" s="2"/>
      <c r="K118" s="2"/>
      <c r="L118" s="2"/>
    </row>
    <row r="119" spans="1:12" ht="15">
      <c r="A119" s="37"/>
      <c r="B119" s="50"/>
      <c r="C119" s="51"/>
      <c r="D119" s="11" t="s">
        <v>51</v>
      </c>
      <c r="E119" s="8"/>
      <c r="F119" s="2"/>
      <c r="G119" s="2"/>
      <c r="H119" s="2"/>
      <c r="I119" s="2"/>
      <c r="J119" s="2"/>
      <c r="K119" s="2"/>
      <c r="L119" s="2"/>
    </row>
    <row r="120" spans="1:12" ht="15">
      <c r="A120" s="37"/>
      <c r="B120" s="50"/>
      <c r="C120" s="51"/>
      <c r="D120" s="11" t="s">
        <v>52</v>
      </c>
      <c r="E120" s="8"/>
      <c r="F120" s="13">
        <v>51.2</v>
      </c>
      <c r="G120" s="2"/>
      <c r="H120" s="2"/>
      <c r="I120" s="2">
        <v>127.1</v>
      </c>
      <c r="J120" s="2">
        <v>135.7</v>
      </c>
      <c r="K120" s="2">
        <v>3.1</v>
      </c>
      <c r="L120" s="2"/>
    </row>
    <row r="121" spans="1:12" ht="15">
      <c r="A121" s="37">
        <v>25</v>
      </c>
      <c r="B121" s="50" t="s">
        <v>60</v>
      </c>
      <c r="C121" s="51" t="s">
        <v>57</v>
      </c>
      <c r="D121" s="11" t="s">
        <v>45</v>
      </c>
      <c r="E121" s="8"/>
      <c r="F121" s="2">
        <f aca="true" t="shared" si="21" ref="F121:G124">+F125+F129</f>
        <v>726.4</v>
      </c>
      <c r="G121" s="2">
        <f t="shared" si="21"/>
        <v>0</v>
      </c>
      <c r="H121" s="2">
        <f aca="true" t="shared" si="22" ref="H121:L124">+H125</f>
        <v>0</v>
      </c>
      <c r="I121" s="2">
        <f t="shared" si="22"/>
        <v>0</v>
      </c>
      <c r="J121" s="2">
        <f>+J124</f>
        <v>0</v>
      </c>
      <c r="K121" s="2">
        <f>+K124</f>
        <v>0</v>
      </c>
      <c r="L121" s="2">
        <f>+L124</f>
        <v>0</v>
      </c>
    </row>
    <row r="122" spans="1:12" ht="15">
      <c r="A122" s="37"/>
      <c r="B122" s="50"/>
      <c r="C122" s="51"/>
      <c r="D122" s="11" t="s">
        <v>50</v>
      </c>
      <c r="E122" s="8"/>
      <c r="F122" s="2">
        <f t="shared" si="21"/>
        <v>0</v>
      </c>
      <c r="G122" s="2">
        <f t="shared" si="21"/>
        <v>0</v>
      </c>
      <c r="H122" s="2">
        <f t="shared" si="22"/>
        <v>0</v>
      </c>
      <c r="I122" s="2">
        <f t="shared" si="22"/>
        <v>0</v>
      </c>
      <c r="J122" s="2">
        <f t="shared" si="22"/>
        <v>0</v>
      </c>
      <c r="K122" s="2">
        <f t="shared" si="22"/>
        <v>0</v>
      </c>
      <c r="L122" s="2">
        <f t="shared" si="22"/>
        <v>0</v>
      </c>
    </row>
    <row r="123" spans="1:12" ht="15">
      <c r="A123" s="37"/>
      <c r="B123" s="50"/>
      <c r="C123" s="51"/>
      <c r="D123" s="11" t="s">
        <v>51</v>
      </c>
      <c r="E123" s="8"/>
      <c r="F123" s="2">
        <f t="shared" si="21"/>
        <v>682.4</v>
      </c>
      <c r="G123" s="2">
        <f t="shared" si="21"/>
        <v>0</v>
      </c>
      <c r="H123" s="2">
        <f t="shared" si="22"/>
        <v>0</v>
      </c>
      <c r="I123" s="2">
        <f t="shared" si="22"/>
        <v>0</v>
      </c>
      <c r="J123" s="2">
        <f t="shared" si="22"/>
        <v>0</v>
      </c>
      <c r="K123" s="2">
        <f t="shared" si="22"/>
        <v>0</v>
      </c>
      <c r="L123" s="2">
        <f t="shared" si="22"/>
        <v>0</v>
      </c>
    </row>
    <row r="124" spans="1:12" ht="15">
      <c r="A124" s="37"/>
      <c r="B124" s="50"/>
      <c r="C124" s="51"/>
      <c r="D124" s="11" t="s">
        <v>52</v>
      </c>
      <c r="E124" s="8"/>
      <c r="F124" s="2">
        <f t="shared" si="21"/>
        <v>44</v>
      </c>
      <c r="G124" s="2">
        <f t="shared" si="21"/>
        <v>0</v>
      </c>
      <c r="H124" s="2">
        <f t="shared" si="22"/>
        <v>0</v>
      </c>
      <c r="I124" s="2">
        <f t="shared" si="22"/>
        <v>0</v>
      </c>
      <c r="J124" s="2">
        <f t="shared" si="22"/>
        <v>0</v>
      </c>
      <c r="K124" s="2">
        <f t="shared" si="22"/>
        <v>0</v>
      </c>
      <c r="L124" s="2">
        <f t="shared" si="22"/>
        <v>0</v>
      </c>
    </row>
    <row r="125" spans="1:12" ht="15">
      <c r="A125" s="37">
        <v>26</v>
      </c>
      <c r="B125" s="50" t="s">
        <v>89</v>
      </c>
      <c r="C125" s="51" t="s">
        <v>57</v>
      </c>
      <c r="D125" s="11" t="s">
        <v>45</v>
      </c>
      <c r="E125" s="8"/>
      <c r="F125" s="2">
        <f aca="true" t="shared" si="23" ref="F125:L125">+F128</f>
        <v>0</v>
      </c>
      <c r="G125" s="2">
        <f t="shared" si="23"/>
        <v>0</v>
      </c>
      <c r="H125" s="2">
        <f t="shared" si="23"/>
        <v>0</v>
      </c>
      <c r="I125" s="2">
        <f t="shared" si="23"/>
        <v>0</v>
      </c>
      <c r="J125" s="2">
        <f t="shared" si="23"/>
        <v>0</v>
      </c>
      <c r="K125" s="2">
        <f t="shared" si="23"/>
        <v>0</v>
      </c>
      <c r="L125" s="2">
        <f t="shared" si="23"/>
        <v>0</v>
      </c>
    </row>
    <row r="126" spans="1:12" ht="15">
      <c r="A126" s="37"/>
      <c r="B126" s="50"/>
      <c r="C126" s="51"/>
      <c r="D126" s="11" t="s">
        <v>50</v>
      </c>
      <c r="E126" s="8"/>
      <c r="F126" s="2"/>
      <c r="G126" s="2"/>
      <c r="H126" s="2"/>
      <c r="I126" s="2"/>
      <c r="J126" s="2"/>
      <c r="K126" s="2"/>
      <c r="L126" s="2"/>
    </row>
    <row r="127" spans="1:12" ht="15">
      <c r="A127" s="37"/>
      <c r="B127" s="50"/>
      <c r="C127" s="51"/>
      <c r="D127" s="11" t="s">
        <v>51</v>
      </c>
      <c r="E127" s="8"/>
      <c r="F127" s="2"/>
      <c r="G127" s="2"/>
      <c r="H127" s="2"/>
      <c r="I127" s="2"/>
      <c r="J127" s="2"/>
      <c r="K127" s="2"/>
      <c r="L127" s="2"/>
    </row>
    <row r="128" spans="1:12" ht="15">
      <c r="A128" s="37"/>
      <c r="B128" s="50"/>
      <c r="C128" s="51"/>
      <c r="D128" s="11" t="s">
        <v>52</v>
      </c>
      <c r="E128" s="8"/>
      <c r="F128" s="2"/>
      <c r="G128" s="2"/>
      <c r="H128" s="2">
        <v>0</v>
      </c>
      <c r="I128" s="2">
        <v>0</v>
      </c>
      <c r="J128" s="2">
        <v>0</v>
      </c>
      <c r="K128" s="2">
        <v>0</v>
      </c>
      <c r="L128" s="2">
        <v>0</v>
      </c>
    </row>
    <row r="129" spans="1:12" ht="15">
      <c r="A129" s="37">
        <v>27</v>
      </c>
      <c r="B129" s="50" t="s">
        <v>112</v>
      </c>
      <c r="C129" s="51" t="s">
        <v>57</v>
      </c>
      <c r="D129" s="11" t="s">
        <v>45</v>
      </c>
      <c r="E129" s="8"/>
      <c r="F129" s="2">
        <f>+F132+F131</f>
        <v>726.4</v>
      </c>
      <c r="G129" s="2">
        <f aca="true" t="shared" si="24" ref="G129:L129">+G132</f>
        <v>0</v>
      </c>
      <c r="H129" s="2">
        <f t="shared" si="24"/>
        <v>0</v>
      </c>
      <c r="I129" s="2">
        <f t="shared" si="24"/>
        <v>0</v>
      </c>
      <c r="J129" s="2">
        <f t="shared" si="24"/>
        <v>0</v>
      </c>
      <c r="K129" s="2">
        <f t="shared" si="24"/>
        <v>0</v>
      </c>
      <c r="L129" s="2">
        <f t="shared" si="24"/>
        <v>0</v>
      </c>
    </row>
    <row r="130" spans="1:12" ht="21" customHeight="1">
      <c r="A130" s="37"/>
      <c r="B130" s="50"/>
      <c r="C130" s="51"/>
      <c r="D130" s="11" t="s">
        <v>50</v>
      </c>
      <c r="E130" s="8"/>
      <c r="F130" s="2"/>
      <c r="G130" s="2"/>
      <c r="H130" s="2"/>
      <c r="I130" s="2"/>
      <c r="J130" s="2"/>
      <c r="K130" s="2"/>
      <c r="L130" s="2"/>
    </row>
    <row r="131" spans="1:12" ht="21" customHeight="1">
      <c r="A131" s="37"/>
      <c r="B131" s="50"/>
      <c r="C131" s="51"/>
      <c r="D131" s="11" t="s">
        <v>51</v>
      </c>
      <c r="E131" s="8"/>
      <c r="F131" s="13">
        <v>682.4</v>
      </c>
      <c r="G131" s="2"/>
      <c r="H131" s="2"/>
      <c r="I131" s="2"/>
      <c r="J131" s="2"/>
      <c r="K131" s="2"/>
      <c r="L131" s="2"/>
    </row>
    <row r="132" spans="1:12" ht="15">
      <c r="A132" s="37"/>
      <c r="B132" s="50"/>
      <c r="C132" s="51"/>
      <c r="D132" s="11" t="s">
        <v>52</v>
      </c>
      <c r="E132" s="8"/>
      <c r="F132" s="13">
        <v>44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</row>
    <row r="133" spans="1:12" ht="15">
      <c r="A133" s="37">
        <v>28</v>
      </c>
      <c r="B133" s="50" t="s">
        <v>61</v>
      </c>
      <c r="C133" s="51" t="s">
        <v>57</v>
      </c>
      <c r="D133" s="11" t="s">
        <v>45</v>
      </c>
      <c r="E133" s="8"/>
      <c r="F133" s="2">
        <f>+F134+F135+F136</f>
        <v>0</v>
      </c>
      <c r="G133" s="2">
        <f aca="true" t="shared" si="25" ref="G133:L133">+G134+G135+G136</f>
        <v>0</v>
      </c>
      <c r="H133" s="2">
        <f t="shared" si="25"/>
        <v>0</v>
      </c>
      <c r="I133" s="2">
        <f t="shared" si="25"/>
        <v>0</v>
      </c>
      <c r="J133" s="2">
        <f t="shared" si="25"/>
        <v>0</v>
      </c>
      <c r="K133" s="2">
        <f t="shared" si="25"/>
        <v>0</v>
      </c>
      <c r="L133" s="2">
        <f t="shared" si="25"/>
        <v>0</v>
      </c>
    </row>
    <row r="134" spans="1:12" ht="15">
      <c r="A134" s="37"/>
      <c r="B134" s="50"/>
      <c r="C134" s="51"/>
      <c r="D134" s="11" t="s">
        <v>50</v>
      </c>
      <c r="E134" s="8"/>
      <c r="F134" s="2">
        <f>+F138</f>
        <v>0</v>
      </c>
      <c r="G134" s="2">
        <f aca="true" t="shared" si="26" ref="G134:L134">+G138</f>
        <v>0</v>
      </c>
      <c r="H134" s="2">
        <f t="shared" si="26"/>
        <v>0</v>
      </c>
      <c r="I134" s="2">
        <f t="shared" si="26"/>
        <v>0</v>
      </c>
      <c r="J134" s="2">
        <f t="shared" si="26"/>
        <v>0</v>
      </c>
      <c r="K134" s="2">
        <f t="shared" si="26"/>
        <v>0</v>
      </c>
      <c r="L134" s="2">
        <f t="shared" si="26"/>
        <v>0</v>
      </c>
    </row>
    <row r="135" spans="1:12" ht="15">
      <c r="A135" s="37"/>
      <c r="B135" s="50"/>
      <c r="C135" s="51"/>
      <c r="D135" s="11" t="s">
        <v>51</v>
      </c>
      <c r="E135" s="8"/>
      <c r="F135" s="2"/>
      <c r="G135" s="2"/>
      <c r="H135" s="2"/>
      <c r="I135" s="2"/>
      <c r="J135" s="2"/>
      <c r="K135" s="2"/>
      <c r="L135" s="2"/>
    </row>
    <row r="136" spans="1:12" ht="15" customHeight="1">
      <c r="A136" s="37"/>
      <c r="B136" s="50"/>
      <c r="C136" s="51"/>
      <c r="D136" s="11" t="s">
        <v>52</v>
      </c>
      <c r="E136" s="8"/>
      <c r="F136" s="2"/>
      <c r="G136" s="2"/>
      <c r="H136" s="2"/>
      <c r="I136" s="2"/>
      <c r="J136" s="2"/>
      <c r="K136" s="2"/>
      <c r="L136" s="2"/>
    </row>
    <row r="137" spans="1:12" ht="0" customHeight="1" hidden="1">
      <c r="A137" s="37"/>
      <c r="B137" s="50"/>
      <c r="C137" s="51"/>
      <c r="D137" s="11"/>
      <c r="E137" s="8"/>
      <c r="F137" s="2"/>
      <c r="G137" s="2"/>
      <c r="H137" s="2"/>
      <c r="I137" s="2"/>
      <c r="J137" s="2"/>
      <c r="K137" s="2"/>
      <c r="L137" s="2"/>
    </row>
    <row r="138" spans="1:12" ht="0" customHeight="1" hidden="1">
      <c r="A138" s="37"/>
      <c r="B138" s="50"/>
      <c r="C138" s="51"/>
      <c r="D138" s="11"/>
      <c r="E138" s="8"/>
      <c r="F138" s="2"/>
      <c r="G138" s="2"/>
      <c r="H138" s="2"/>
      <c r="I138" s="2"/>
      <c r="J138" s="2"/>
      <c r="K138" s="2"/>
      <c r="L138" s="2"/>
    </row>
    <row r="139" spans="1:12" ht="0" customHeight="1" hidden="1">
      <c r="A139" s="37"/>
      <c r="B139" s="50"/>
      <c r="C139" s="51"/>
      <c r="D139" s="11"/>
      <c r="E139" s="8"/>
      <c r="F139" s="2"/>
      <c r="G139" s="2"/>
      <c r="H139" s="2"/>
      <c r="I139" s="2"/>
      <c r="J139" s="2"/>
      <c r="K139" s="2"/>
      <c r="L139" s="2"/>
    </row>
    <row r="140" spans="1:12" ht="0" customHeight="1" hidden="1">
      <c r="A140" s="37"/>
      <c r="B140" s="50"/>
      <c r="C140" s="51"/>
      <c r="D140" s="11"/>
      <c r="E140" s="8"/>
      <c r="F140" s="2"/>
      <c r="G140" s="2"/>
      <c r="H140" s="2"/>
      <c r="I140" s="2"/>
      <c r="J140" s="2"/>
      <c r="K140" s="2"/>
      <c r="L140" s="2"/>
    </row>
    <row r="141" spans="1:12" ht="15">
      <c r="A141" s="37">
        <v>29</v>
      </c>
      <c r="B141" s="50" t="s">
        <v>62</v>
      </c>
      <c r="C141" s="51" t="s">
        <v>57</v>
      </c>
      <c r="D141" s="11" t="s">
        <v>45</v>
      </c>
      <c r="E141" s="8"/>
      <c r="F141" s="2">
        <f aca="true" t="shared" si="27" ref="F141:L141">+F144</f>
        <v>1185.4</v>
      </c>
      <c r="G141" s="2">
        <f t="shared" si="27"/>
        <v>0</v>
      </c>
      <c r="H141" s="2">
        <f t="shared" si="27"/>
        <v>0</v>
      </c>
      <c r="I141" s="2">
        <f t="shared" si="27"/>
        <v>1858.7</v>
      </c>
      <c r="J141" s="2">
        <f t="shared" si="27"/>
        <v>2280</v>
      </c>
      <c r="K141" s="2">
        <f t="shared" si="27"/>
        <v>737.8</v>
      </c>
      <c r="L141" s="2">
        <f t="shared" si="27"/>
        <v>737.8</v>
      </c>
    </row>
    <row r="142" spans="1:12" ht="15">
      <c r="A142" s="37"/>
      <c r="B142" s="50"/>
      <c r="C142" s="51"/>
      <c r="D142" s="11" t="s">
        <v>50</v>
      </c>
      <c r="E142" s="8"/>
      <c r="F142" s="2"/>
      <c r="G142" s="2"/>
      <c r="H142" s="2"/>
      <c r="I142" s="2"/>
      <c r="J142" s="2"/>
      <c r="K142" s="2"/>
      <c r="L142" s="2"/>
    </row>
    <row r="143" spans="1:12" ht="15">
      <c r="A143" s="37"/>
      <c r="B143" s="50"/>
      <c r="C143" s="51"/>
      <c r="D143" s="11" t="s">
        <v>51</v>
      </c>
      <c r="E143" s="8"/>
      <c r="F143" s="2"/>
      <c r="G143" s="2"/>
      <c r="H143" s="2"/>
      <c r="I143" s="2"/>
      <c r="J143" s="2"/>
      <c r="K143" s="2"/>
      <c r="L143" s="2"/>
    </row>
    <row r="144" spans="1:12" ht="15">
      <c r="A144" s="37"/>
      <c r="B144" s="50"/>
      <c r="C144" s="51"/>
      <c r="D144" s="11" t="s">
        <v>52</v>
      </c>
      <c r="E144" s="8"/>
      <c r="F144" s="13">
        <v>1185.4</v>
      </c>
      <c r="G144" s="2"/>
      <c r="H144" s="2"/>
      <c r="I144" s="2">
        <v>1858.7</v>
      </c>
      <c r="J144" s="2">
        <v>2280</v>
      </c>
      <c r="K144" s="2">
        <v>737.8</v>
      </c>
      <c r="L144" s="2">
        <v>737.8</v>
      </c>
    </row>
    <row r="145" spans="1:12" ht="15">
      <c r="A145" s="37">
        <v>30</v>
      </c>
      <c r="B145" s="50" t="s">
        <v>63</v>
      </c>
      <c r="C145" s="51" t="s">
        <v>57</v>
      </c>
      <c r="D145" s="11" t="s">
        <v>45</v>
      </c>
      <c r="E145" s="8"/>
      <c r="F145" s="2">
        <f aca="true" t="shared" si="28" ref="F145:L145">+F148</f>
        <v>110</v>
      </c>
      <c r="G145" s="2">
        <f t="shared" si="28"/>
        <v>99</v>
      </c>
      <c r="H145" s="2">
        <f t="shared" si="28"/>
        <v>99</v>
      </c>
      <c r="I145" s="2">
        <f t="shared" si="28"/>
        <v>146.9</v>
      </c>
      <c r="J145" s="2">
        <f t="shared" si="28"/>
        <v>151.3</v>
      </c>
      <c r="K145" s="2">
        <f t="shared" si="28"/>
        <v>155.8</v>
      </c>
      <c r="L145" s="2">
        <f t="shared" si="28"/>
        <v>155.8</v>
      </c>
    </row>
    <row r="146" spans="1:12" ht="15">
      <c r="A146" s="37"/>
      <c r="B146" s="50"/>
      <c r="C146" s="51"/>
      <c r="D146" s="11" t="s">
        <v>50</v>
      </c>
      <c r="E146" s="8"/>
      <c r="F146" s="2"/>
      <c r="G146" s="2"/>
      <c r="H146" s="2"/>
      <c r="I146" s="2"/>
      <c r="J146" s="2"/>
      <c r="K146" s="2"/>
      <c r="L146" s="2"/>
    </row>
    <row r="147" spans="1:12" ht="15">
      <c r="A147" s="37"/>
      <c r="B147" s="50"/>
      <c r="C147" s="51"/>
      <c r="D147" s="11" t="s">
        <v>51</v>
      </c>
      <c r="E147" s="8"/>
      <c r="F147" s="2"/>
      <c r="G147" s="2"/>
      <c r="H147" s="2"/>
      <c r="I147" s="2"/>
      <c r="J147" s="2"/>
      <c r="K147" s="2"/>
      <c r="L147" s="2"/>
    </row>
    <row r="148" spans="1:12" ht="15">
      <c r="A148" s="37"/>
      <c r="B148" s="50"/>
      <c r="C148" s="51"/>
      <c r="D148" s="11" t="s">
        <v>52</v>
      </c>
      <c r="E148" s="8"/>
      <c r="F148" s="13">
        <v>110</v>
      </c>
      <c r="G148" s="13">
        <v>99</v>
      </c>
      <c r="H148" s="13">
        <v>99</v>
      </c>
      <c r="I148" s="2">
        <v>146.9</v>
      </c>
      <c r="J148" s="2">
        <v>151.3</v>
      </c>
      <c r="K148" s="2">
        <v>155.8</v>
      </c>
      <c r="L148" s="2">
        <v>155.8</v>
      </c>
    </row>
    <row r="149" spans="1:12" ht="15" customHeight="1">
      <c r="A149" s="37">
        <v>31</v>
      </c>
      <c r="B149" s="50" t="s">
        <v>64</v>
      </c>
      <c r="C149" s="51" t="s">
        <v>74</v>
      </c>
      <c r="D149" s="11" t="s">
        <v>45</v>
      </c>
      <c r="E149" s="8"/>
      <c r="F149" s="2">
        <f>+F153+F157+F161</f>
        <v>3675.3999999999996</v>
      </c>
      <c r="G149" s="2">
        <f>+G153+G157+G161</f>
        <v>0</v>
      </c>
      <c r="H149" s="2">
        <f aca="true" t="shared" si="29" ref="H149:L152">+H153</f>
        <v>0</v>
      </c>
      <c r="I149" s="2">
        <f t="shared" si="29"/>
        <v>0</v>
      </c>
      <c r="J149" s="2">
        <f t="shared" si="29"/>
        <v>0</v>
      </c>
      <c r="K149" s="2">
        <f t="shared" si="29"/>
        <v>0</v>
      </c>
      <c r="L149" s="2">
        <f t="shared" si="29"/>
        <v>0</v>
      </c>
    </row>
    <row r="150" spans="1:12" ht="15">
      <c r="A150" s="37"/>
      <c r="B150" s="50"/>
      <c r="C150" s="51"/>
      <c r="D150" s="11" t="s">
        <v>50</v>
      </c>
      <c r="E150" s="8"/>
      <c r="F150" s="2">
        <f>+F154+F158+F162</f>
        <v>0</v>
      </c>
      <c r="G150" s="2">
        <f>+G154</f>
        <v>0</v>
      </c>
      <c r="H150" s="2">
        <f t="shared" si="29"/>
        <v>0</v>
      </c>
      <c r="I150" s="2">
        <f t="shared" si="29"/>
        <v>0</v>
      </c>
      <c r="J150" s="2">
        <f t="shared" si="29"/>
        <v>0</v>
      </c>
      <c r="K150" s="2">
        <f t="shared" si="29"/>
        <v>0</v>
      </c>
      <c r="L150" s="2">
        <f t="shared" si="29"/>
        <v>0</v>
      </c>
    </row>
    <row r="151" spans="1:12" ht="15">
      <c r="A151" s="37"/>
      <c r="B151" s="50"/>
      <c r="C151" s="51"/>
      <c r="D151" s="11" t="s">
        <v>51</v>
      </c>
      <c r="E151" s="8"/>
      <c r="F151" s="2">
        <f>+F155+F159+F163</f>
        <v>0</v>
      </c>
      <c r="G151" s="2">
        <f>+G155+G159+G163</f>
        <v>0</v>
      </c>
      <c r="H151" s="2">
        <f t="shared" si="29"/>
        <v>0</v>
      </c>
      <c r="I151" s="2">
        <f t="shared" si="29"/>
        <v>0</v>
      </c>
      <c r="J151" s="2">
        <f t="shared" si="29"/>
        <v>0</v>
      </c>
      <c r="K151" s="2">
        <f t="shared" si="29"/>
        <v>0</v>
      </c>
      <c r="L151" s="2">
        <f t="shared" si="29"/>
        <v>0</v>
      </c>
    </row>
    <row r="152" spans="1:12" ht="15">
      <c r="A152" s="37"/>
      <c r="B152" s="50"/>
      <c r="C152" s="51"/>
      <c r="D152" s="11" t="s">
        <v>52</v>
      </c>
      <c r="E152" s="8"/>
      <c r="F152" s="2">
        <f>+F156+F160+F164</f>
        <v>3675.3999999999996</v>
      </c>
      <c r="G152" s="2">
        <f>+G156+G160+G164</f>
        <v>0</v>
      </c>
      <c r="H152" s="2">
        <f t="shared" si="29"/>
        <v>0</v>
      </c>
      <c r="I152" s="2">
        <f t="shared" si="29"/>
        <v>0</v>
      </c>
      <c r="J152" s="2">
        <f t="shared" si="29"/>
        <v>0</v>
      </c>
      <c r="K152" s="2">
        <f t="shared" si="29"/>
        <v>0</v>
      </c>
      <c r="L152" s="2">
        <f t="shared" si="29"/>
        <v>0</v>
      </c>
    </row>
    <row r="153" spans="1:12" ht="16.5" customHeight="1">
      <c r="A153" s="37">
        <v>32</v>
      </c>
      <c r="B153" s="50" t="s">
        <v>90</v>
      </c>
      <c r="C153" s="51" t="s">
        <v>74</v>
      </c>
      <c r="D153" s="11" t="s">
        <v>45</v>
      </c>
      <c r="E153" s="8"/>
      <c r="F153" s="2">
        <f>+F154+F155+F156</f>
        <v>3654</v>
      </c>
      <c r="G153" s="2">
        <f>+G155+G156</f>
        <v>0</v>
      </c>
      <c r="H153" s="2"/>
      <c r="I153" s="2"/>
      <c r="J153" s="2"/>
      <c r="K153" s="2"/>
      <c r="L153" s="2"/>
    </row>
    <row r="154" spans="1:12" ht="15">
      <c r="A154" s="37"/>
      <c r="B154" s="50"/>
      <c r="C154" s="51"/>
      <c r="D154" s="11" t="s">
        <v>50</v>
      </c>
      <c r="E154" s="8"/>
      <c r="F154" s="2"/>
      <c r="G154" s="2"/>
      <c r="H154" s="2"/>
      <c r="I154" s="2"/>
      <c r="J154" s="2"/>
      <c r="K154" s="2"/>
      <c r="L154" s="2"/>
    </row>
    <row r="155" spans="1:12" ht="15">
      <c r="A155" s="37"/>
      <c r="B155" s="50"/>
      <c r="C155" s="51"/>
      <c r="D155" s="11" t="s">
        <v>51</v>
      </c>
      <c r="E155" s="8"/>
      <c r="F155" s="2"/>
      <c r="G155" s="2"/>
      <c r="H155" s="2"/>
      <c r="I155" s="2"/>
      <c r="J155" s="2"/>
      <c r="K155" s="2"/>
      <c r="L155" s="2"/>
    </row>
    <row r="156" spans="1:12" ht="15">
      <c r="A156" s="37"/>
      <c r="B156" s="50"/>
      <c r="C156" s="51"/>
      <c r="D156" s="11" t="s">
        <v>52</v>
      </c>
      <c r="E156" s="8"/>
      <c r="F156" s="2">
        <v>3654</v>
      </c>
      <c r="G156" s="2"/>
      <c r="H156" s="2"/>
      <c r="I156" s="2"/>
      <c r="J156" s="2"/>
      <c r="K156" s="2"/>
      <c r="L156" s="2"/>
    </row>
    <row r="157" spans="1:12" ht="16.5" customHeight="1">
      <c r="A157" s="37">
        <v>33</v>
      </c>
      <c r="B157" s="50" t="s">
        <v>91</v>
      </c>
      <c r="C157" s="51" t="s">
        <v>74</v>
      </c>
      <c r="D157" s="11" t="s">
        <v>45</v>
      </c>
      <c r="E157" s="8"/>
      <c r="F157" s="2">
        <f>+F158+F159+F160</f>
        <v>10.7</v>
      </c>
      <c r="G157" s="2">
        <f>+G160</f>
        <v>0</v>
      </c>
      <c r="H157" s="2"/>
      <c r="I157" s="2"/>
      <c r="J157" s="2"/>
      <c r="K157" s="2"/>
      <c r="L157" s="2"/>
    </row>
    <row r="158" spans="1:12" ht="15">
      <c r="A158" s="37"/>
      <c r="B158" s="50"/>
      <c r="C158" s="51"/>
      <c r="D158" s="11" t="s">
        <v>50</v>
      </c>
      <c r="E158" s="8"/>
      <c r="F158" s="2"/>
      <c r="G158" s="2"/>
      <c r="H158" s="2"/>
      <c r="I158" s="2"/>
      <c r="J158" s="2"/>
      <c r="K158" s="2"/>
      <c r="L158" s="2"/>
    </row>
    <row r="159" spans="1:12" ht="15">
      <c r="A159" s="37"/>
      <c r="B159" s="50"/>
      <c r="C159" s="51"/>
      <c r="D159" s="11" t="s">
        <v>51</v>
      </c>
      <c r="E159" s="8"/>
      <c r="F159" s="2"/>
      <c r="G159" s="2"/>
      <c r="H159" s="2"/>
      <c r="I159" s="2"/>
      <c r="J159" s="2"/>
      <c r="K159" s="2"/>
      <c r="L159" s="2"/>
    </row>
    <row r="160" spans="1:12" ht="15">
      <c r="A160" s="37"/>
      <c r="B160" s="50"/>
      <c r="C160" s="51"/>
      <c r="D160" s="11" t="s">
        <v>52</v>
      </c>
      <c r="E160" s="8"/>
      <c r="F160" s="2">
        <v>10.7</v>
      </c>
      <c r="G160" s="2"/>
      <c r="H160" s="2"/>
      <c r="I160" s="2"/>
      <c r="J160" s="2"/>
      <c r="K160" s="2"/>
      <c r="L160" s="2"/>
    </row>
    <row r="161" spans="1:12" ht="16.5" customHeight="1">
      <c r="A161" s="37">
        <v>34</v>
      </c>
      <c r="B161" s="50" t="s">
        <v>92</v>
      </c>
      <c r="C161" s="51" t="s">
        <v>74</v>
      </c>
      <c r="D161" s="11" t="s">
        <v>45</v>
      </c>
      <c r="E161" s="8"/>
      <c r="F161" s="2">
        <f>+F162+F163+F164</f>
        <v>10.7</v>
      </c>
      <c r="G161" s="2">
        <f>+G164</f>
        <v>0</v>
      </c>
      <c r="H161" s="2"/>
      <c r="I161" s="2"/>
      <c r="J161" s="2"/>
      <c r="K161" s="2"/>
      <c r="L161" s="2"/>
    </row>
    <row r="162" spans="1:12" ht="15">
      <c r="A162" s="37"/>
      <c r="B162" s="50"/>
      <c r="C162" s="51"/>
      <c r="D162" s="11" t="s">
        <v>50</v>
      </c>
      <c r="E162" s="8"/>
      <c r="F162" s="2"/>
      <c r="G162" s="2"/>
      <c r="H162" s="2"/>
      <c r="I162" s="2"/>
      <c r="J162" s="2"/>
      <c r="K162" s="2"/>
      <c r="L162" s="2"/>
    </row>
    <row r="163" spans="1:12" ht="15">
      <c r="A163" s="37"/>
      <c r="B163" s="50"/>
      <c r="C163" s="51"/>
      <c r="D163" s="11" t="s">
        <v>51</v>
      </c>
      <c r="E163" s="8"/>
      <c r="F163" s="2"/>
      <c r="G163" s="2"/>
      <c r="H163" s="2"/>
      <c r="I163" s="2"/>
      <c r="J163" s="2"/>
      <c r="K163" s="2"/>
      <c r="L163" s="2"/>
    </row>
    <row r="164" spans="1:12" ht="15">
      <c r="A164" s="37"/>
      <c r="B164" s="50"/>
      <c r="C164" s="51"/>
      <c r="D164" s="11" t="s">
        <v>52</v>
      </c>
      <c r="E164" s="8"/>
      <c r="F164" s="2">
        <v>10.7</v>
      </c>
      <c r="G164" s="2"/>
      <c r="H164" s="2"/>
      <c r="I164" s="2"/>
      <c r="J164" s="2"/>
      <c r="K164" s="2"/>
      <c r="L164" s="2"/>
    </row>
    <row r="165" spans="1:12" ht="15" customHeight="1">
      <c r="A165" s="37">
        <v>35</v>
      </c>
      <c r="B165" s="50" t="s">
        <v>66</v>
      </c>
      <c r="C165" s="51" t="s">
        <v>65</v>
      </c>
      <c r="D165" s="11" t="s">
        <v>45</v>
      </c>
      <c r="E165" s="8"/>
      <c r="F165" s="2">
        <f>+F166+F167+F168-0.1</f>
        <v>1723.6000000000001</v>
      </c>
      <c r="G165" s="2">
        <f aca="true" t="shared" si="30" ref="G165:L165">+G166+G167+G168</f>
        <v>1733.6000000000001</v>
      </c>
      <c r="H165" s="2">
        <f t="shared" si="30"/>
        <v>1733.6000000000001</v>
      </c>
      <c r="I165" s="2">
        <f t="shared" si="30"/>
        <v>0</v>
      </c>
      <c r="J165" s="2">
        <f t="shared" si="30"/>
        <v>0</v>
      </c>
      <c r="K165" s="2">
        <f t="shared" si="30"/>
        <v>0</v>
      </c>
      <c r="L165" s="2">
        <f t="shared" si="30"/>
        <v>0</v>
      </c>
    </row>
    <row r="166" spans="1:12" ht="15">
      <c r="A166" s="37"/>
      <c r="B166" s="50"/>
      <c r="C166" s="51"/>
      <c r="D166" s="11" t="s">
        <v>50</v>
      </c>
      <c r="E166" s="8"/>
      <c r="F166" s="2"/>
      <c r="G166" s="2"/>
      <c r="H166" s="2"/>
      <c r="I166" s="2"/>
      <c r="J166" s="2"/>
      <c r="K166" s="2"/>
      <c r="L166" s="2"/>
    </row>
    <row r="167" spans="1:12" ht="15">
      <c r="A167" s="37"/>
      <c r="B167" s="50"/>
      <c r="C167" s="51"/>
      <c r="D167" s="11" t="s">
        <v>51</v>
      </c>
      <c r="E167" s="8"/>
      <c r="F167" s="13">
        <v>1620.2</v>
      </c>
      <c r="G167" s="13">
        <v>1620.2</v>
      </c>
      <c r="H167" s="13">
        <v>1620.2</v>
      </c>
      <c r="I167" s="2"/>
      <c r="J167" s="2"/>
      <c r="K167" s="2"/>
      <c r="L167" s="2"/>
    </row>
    <row r="168" spans="1:12" ht="15">
      <c r="A168" s="37"/>
      <c r="B168" s="50"/>
      <c r="C168" s="51"/>
      <c r="D168" s="11" t="s">
        <v>52</v>
      </c>
      <c r="E168" s="8"/>
      <c r="F168" s="13">
        <v>103.5</v>
      </c>
      <c r="G168" s="13">
        <v>113.4</v>
      </c>
      <c r="H168" s="13">
        <v>113.4</v>
      </c>
      <c r="I168" s="2"/>
      <c r="J168" s="2"/>
      <c r="K168" s="2"/>
      <c r="L168" s="2"/>
    </row>
    <row r="169" spans="1:12" ht="15">
      <c r="A169" s="34">
        <v>36</v>
      </c>
      <c r="B169" s="50" t="s">
        <v>31</v>
      </c>
      <c r="C169" s="51" t="s">
        <v>65</v>
      </c>
      <c r="D169" s="11" t="s">
        <v>45</v>
      </c>
      <c r="E169" s="8"/>
      <c r="F169" s="2">
        <f aca="true" t="shared" si="31" ref="F169:L169">+F170+F171+F172</f>
        <v>307.5</v>
      </c>
      <c r="G169" s="2">
        <f t="shared" si="31"/>
        <v>567.5</v>
      </c>
      <c r="H169" s="2">
        <f t="shared" si="31"/>
        <v>163</v>
      </c>
      <c r="I169" s="2">
        <f t="shared" si="31"/>
        <v>425</v>
      </c>
      <c r="J169" s="2">
        <f t="shared" si="31"/>
        <v>425</v>
      </c>
      <c r="K169" s="2">
        <f t="shared" si="31"/>
        <v>0</v>
      </c>
      <c r="L169" s="2">
        <f t="shared" si="31"/>
        <v>0</v>
      </c>
    </row>
    <row r="170" spans="1:12" ht="15">
      <c r="A170" s="35"/>
      <c r="B170" s="50"/>
      <c r="C170" s="51"/>
      <c r="D170" s="11" t="s">
        <v>50</v>
      </c>
      <c r="E170" s="8"/>
      <c r="F170" s="2"/>
      <c r="G170" s="2"/>
      <c r="H170" s="2"/>
      <c r="I170" s="2"/>
      <c r="J170" s="2"/>
      <c r="K170" s="2"/>
      <c r="L170" s="2"/>
    </row>
    <row r="171" spans="1:12" ht="15">
      <c r="A171" s="35"/>
      <c r="B171" s="50"/>
      <c r="C171" s="51"/>
      <c r="D171" s="11" t="s">
        <v>51</v>
      </c>
      <c r="E171" s="8"/>
      <c r="F171" s="2"/>
      <c r="G171" s="2"/>
      <c r="H171" s="2"/>
      <c r="I171" s="2"/>
      <c r="J171" s="2"/>
      <c r="K171" s="2"/>
      <c r="L171" s="2"/>
    </row>
    <row r="172" spans="1:12" ht="15">
      <c r="A172" s="35"/>
      <c r="B172" s="50"/>
      <c r="C172" s="51"/>
      <c r="D172" s="11" t="s">
        <v>52</v>
      </c>
      <c r="E172" s="8"/>
      <c r="F172" s="2">
        <f aca="true" t="shared" si="32" ref="F172:L172">+F176+F180+F184+F188+F192+F196+F200</f>
        <v>307.5</v>
      </c>
      <c r="G172" s="2">
        <f t="shared" si="32"/>
        <v>567.5</v>
      </c>
      <c r="H172" s="2">
        <f t="shared" si="32"/>
        <v>163</v>
      </c>
      <c r="I172" s="2">
        <f t="shared" si="32"/>
        <v>425</v>
      </c>
      <c r="J172" s="2">
        <f t="shared" si="32"/>
        <v>425</v>
      </c>
      <c r="K172" s="2">
        <f t="shared" si="32"/>
        <v>0</v>
      </c>
      <c r="L172" s="2">
        <f t="shared" si="32"/>
        <v>0</v>
      </c>
    </row>
    <row r="173" spans="1:12" ht="15">
      <c r="A173" s="34">
        <v>37</v>
      </c>
      <c r="B173" s="54" t="s">
        <v>77</v>
      </c>
      <c r="C173" s="51" t="s">
        <v>65</v>
      </c>
      <c r="D173" s="11" t="s">
        <v>45</v>
      </c>
      <c r="E173" s="8"/>
      <c r="F173" s="2">
        <f>+F174+F175+F176</f>
        <v>0</v>
      </c>
      <c r="G173" s="2">
        <f>+G176</f>
        <v>0</v>
      </c>
      <c r="H173" s="2"/>
      <c r="I173" s="2"/>
      <c r="J173" s="2"/>
      <c r="K173" s="2"/>
      <c r="L173" s="2"/>
    </row>
    <row r="174" spans="1:12" ht="14.25" customHeight="1">
      <c r="A174" s="35"/>
      <c r="B174" s="55"/>
      <c r="C174" s="51"/>
      <c r="D174" s="11" t="s">
        <v>50</v>
      </c>
      <c r="E174" s="8"/>
      <c r="F174" s="2"/>
      <c r="G174" s="2"/>
      <c r="H174" s="2"/>
      <c r="I174" s="2"/>
      <c r="J174" s="2"/>
      <c r="K174" s="2"/>
      <c r="L174" s="2"/>
    </row>
    <row r="175" spans="1:12" ht="15">
      <c r="A175" s="35"/>
      <c r="B175" s="55"/>
      <c r="C175" s="51"/>
      <c r="D175" s="11" t="s">
        <v>51</v>
      </c>
      <c r="E175" s="8"/>
      <c r="F175" s="2"/>
      <c r="G175" s="2"/>
      <c r="H175" s="2"/>
      <c r="I175" s="2"/>
      <c r="J175" s="2"/>
      <c r="K175" s="2"/>
      <c r="L175" s="2"/>
    </row>
    <row r="176" spans="1:12" ht="15">
      <c r="A176" s="35"/>
      <c r="B176" s="55"/>
      <c r="C176" s="51"/>
      <c r="D176" s="11" t="s">
        <v>52</v>
      </c>
      <c r="E176" s="8"/>
      <c r="F176" s="2"/>
      <c r="G176" s="2"/>
      <c r="H176" s="2"/>
      <c r="I176" s="2"/>
      <c r="J176" s="2"/>
      <c r="K176" s="2"/>
      <c r="L176" s="2"/>
    </row>
    <row r="177" spans="1:12" ht="15" customHeight="1">
      <c r="A177" s="34">
        <v>38</v>
      </c>
      <c r="B177" s="54" t="s">
        <v>0</v>
      </c>
      <c r="C177" s="54" t="s">
        <v>65</v>
      </c>
      <c r="D177" s="11" t="s">
        <v>45</v>
      </c>
      <c r="E177" s="8"/>
      <c r="F177" s="2">
        <f>+F178+F179+F180</f>
        <v>152</v>
      </c>
      <c r="G177" s="2">
        <f>+G180</f>
        <v>152</v>
      </c>
      <c r="H177" s="2">
        <f>+H180</f>
        <v>152</v>
      </c>
      <c r="I177" s="2">
        <v>144</v>
      </c>
      <c r="J177" s="2">
        <v>144</v>
      </c>
      <c r="K177" s="2"/>
      <c r="L177" s="2"/>
    </row>
    <row r="178" spans="1:12" ht="15">
      <c r="A178" s="35"/>
      <c r="B178" s="55"/>
      <c r="C178" s="55"/>
      <c r="D178" s="11" t="s">
        <v>50</v>
      </c>
      <c r="E178" s="8"/>
      <c r="F178" s="2"/>
      <c r="G178" s="2"/>
      <c r="H178" s="2"/>
      <c r="I178" s="2"/>
      <c r="J178" s="2"/>
      <c r="K178" s="2"/>
      <c r="L178" s="2"/>
    </row>
    <row r="179" spans="1:12" ht="15">
      <c r="A179" s="35"/>
      <c r="B179" s="55"/>
      <c r="C179" s="55"/>
      <c r="D179" s="11" t="s">
        <v>51</v>
      </c>
      <c r="E179" s="8"/>
      <c r="F179" s="2"/>
      <c r="G179" s="2"/>
      <c r="H179" s="2"/>
      <c r="I179" s="2"/>
      <c r="J179" s="2"/>
      <c r="K179" s="2"/>
      <c r="L179" s="2"/>
    </row>
    <row r="180" spans="1:12" ht="25.5" customHeight="1">
      <c r="A180" s="35"/>
      <c r="B180" s="55"/>
      <c r="C180" s="55"/>
      <c r="D180" s="11" t="s">
        <v>52</v>
      </c>
      <c r="E180" s="8"/>
      <c r="F180" s="13">
        <v>152</v>
      </c>
      <c r="G180" s="13">
        <v>152</v>
      </c>
      <c r="H180" s="13">
        <v>152</v>
      </c>
      <c r="I180" s="2">
        <v>144</v>
      </c>
      <c r="J180" s="2">
        <v>144</v>
      </c>
      <c r="K180" s="2"/>
      <c r="L180" s="2"/>
    </row>
    <row r="181" spans="1:12" ht="21.75" customHeight="1">
      <c r="A181" s="34">
        <v>39</v>
      </c>
      <c r="B181" s="54" t="s">
        <v>122</v>
      </c>
      <c r="C181" s="51" t="s">
        <v>65</v>
      </c>
      <c r="D181" s="11" t="s">
        <v>45</v>
      </c>
      <c r="E181" s="8"/>
      <c r="F181" s="2"/>
      <c r="G181" s="2">
        <f>+G182+G183+G184</f>
        <v>260</v>
      </c>
      <c r="H181" s="2">
        <f>+H182+H183+H184</f>
        <v>0</v>
      </c>
      <c r="I181" s="2">
        <f>+I182+I183+I184</f>
        <v>260</v>
      </c>
      <c r="J181" s="2">
        <f>+J182+J183+J184</f>
        <v>260</v>
      </c>
      <c r="K181" s="2"/>
      <c r="L181" s="2"/>
    </row>
    <row r="182" spans="1:12" ht="21.75" customHeight="1">
      <c r="A182" s="35"/>
      <c r="B182" s="55"/>
      <c r="C182" s="51"/>
      <c r="D182" s="11" t="s">
        <v>50</v>
      </c>
      <c r="E182" s="8"/>
      <c r="F182" s="2"/>
      <c r="G182" s="2"/>
      <c r="H182" s="2"/>
      <c r="I182" s="2"/>
      <c r="J182" s="2"/>
      <c r="K182" s="2"/>
      <c r="L182" s="2"/>
    </row>
    <row r="183" spans="1:12" ht="21.75" customHeight="1">
      <c r="A183" s="35"/>
      <c r="B183" s="55"/>
      <c r="C183" s="51"/>
      <c r="D183" s="11" t="s">
        <v>51</v>
      </c>
      <c r="E183" s="8"/>
      <c r="F183" s="2"/>
      <c r="G183" s="2"/>
      <c r="H183" s="2"/>
      <c r="I183" s="2"/>
      <c r="J183" s="2"/>
      <c r="K183" s="2"/>
      <c r="L183" s="2"/>
    </row>
    <row r="184" spans="1:12" ht="21.75" customHeight="1">
      <c r="A184" s="35"/>
      <c r="B184" s="55"/>
      <c r="C184" s="51"/>
      <c r="D184" s="11" t="s">
        <v>52</v>
      </c>
      <c r="E184" s="8"/>
      <c r="F184" s="2"/>
      <c r="G184" s="13">
        <v>260</v>
      </c>
      <c r="H184" s="2"/>
      <c r="I184" s="2">
        <v>260</v>
      </c>
      <c r="J184" s="2">
        <v>260</v>
      </c>
      <c r="K184" s="2"/>
      <c r="L184" s="2"/>
    </row>
    <row r="185" spans="1:12" ht="21.75" customHeight="1">
      <c r="A185" s="34">
        <v>40</v>
      </c>
      <c r="B185" s="54" t="s">
        <v>1</v>
      </c>
      <c r="C185" s="51" t="s">
        <v>65</v>
      </c>
      <c r="D185" s="11" t="s">
        <v>45</v>
      </c>
      <c r="E185" s="8"/>
      <c r="F185" s="2"/>
      <c r="G185" s="2">
        <f>+G186+G187+G188</f>
        <v>0</v>
      </c>
      <c r="H185" s="2"/>
      <c r="I185" s="2"/>
      <c r="J185" s="2"/>
      <c r="K185" s="2"/>
      <c r="L185" s="2"/>
    </row>
    <row r="186" spans="1:12" ht="21.75" customHeight="1">
      <c r="A186" s="35"/>
      <c r="B186" s="55"/>
      <c r="C186" s="51"/>
      <c r="D186" s="11" t="s">
        <v>50</v>
      </c>
      <c r="E186" s="8"/>
      <c r="F186" s="2"/>
      <c r="G186" s="2"/>
      <c r="H186" s="2"/>
      <c r="I186" s="2"/>
      <c r="J186" s="2"/>
      <c r="K186" s="2"/>
      <c r="L186" s="2"/>
    </row>
    <row r="187" spans="1:12" ht="21.75" customHeight="1">
      <c r="A187" s="35"/>
      <c r="B187" s="55"/>
      <c r="C187" s="51"/>
      <c r="D187" s="11" t="s">
        <v>51</v>
      </c>
      <c r="E187" s="8"/>
      <c r="F187" s="2"/>
      <c r="G187" s="2"/>
      <c r="H187" s="2"/>
      <c r="I187" s="2"/>
      <c r="J187" s="2"/>
      <c r="K187" s="2"/>
      <c r="L187" s="2"/>
    </row>
    <row r="188" spans="1:12" ht="21.75" customHeight="1">
      <c r="A188" s="35"/>
      <c r="B188" s="55"/>
      <c r="C188" s="51"/>
      <c r="D188" s="11" t="s">
        <v>52</v>
      </c>
      <c r="E188" s="8"/>
      <c r="F188" s="2"/>
      <c r="G188" s="2"/>
      <c r="H188" s="2"/>
      <c r="I188" s="2"/>
      <c r="J188" s="2"/>
      <c r="K188" s="2"/>
      <c r="L188" s="2"/>
    </row>
    <row r="189" spans="1:12" ht="21.75" customHeight="1">
      <c r="A189" s="34">
        <v>41</v>
      </c>
      <c r="B189" s="54" t="s">
        <v>2</v>
      </c>
      <c r="C189" s="51" t="s">
        <v>65</v>
      </c>
      <c r="D189" s="11" t="s">
        <v>45</v>
      </c>
      <c r="E189" s="8"/>
      <c r="F189" s="2">
        <f aca="true" t="shared" si="33" ref="F189:L189">+F190+F191+F192</f>
        <v>0</v>
      </c>
      <c r="G189" s="2">
        <f t="shared" si="33"/>
        <v>0</v>
      </c>
      <c r="H189" s="2">
        <f t="shared" si="33"/>
        <v>0</v>
      </c>
      <c r="I189" s="2">
        <f t="shared" si="33"/>
        <v>10</v>
      </c>
      <c r="J189" s="2">
        <f t="shared" si="33"/>
        <v>10</v>
      </c>
      <c r="K189" s="2">
        <f t="shared" si="33"/>
        <v>0</v>
      </c>
      <c r="L189" s="2">
        <f t="shared" si="33"/>
        <v>0</v>
      </c>
    </row>
    <row r="190" spans="1:12" ht="21.75" customHeight="1">
      <c r="A190" s="35"/>
      <c r="B190" s="55"/>
      <c r="C190" s="51"/>
      <c r="D190" s="11" t="s">
        <v>50</v>
      </c>
      <c r="E190" s="8"/>
      <c r="F190" s="2"/>
      <c r="G190" s="2"/>
      <c r="H190" s="2"/>
      <c r="I190" s="2"/>
      <c r="J190" s="2"/>
      <c r="K190" s="2"/>
      <c r="L190" s="2"/>
    </row>
    <row r="191" spans="1:12" ht="21.75" customHeight="1">
      <c r="A191" s="35"/>
      <c r="B191" s="55"/>
      <c r="C191" s="51"/>
      <c r="D191" s="11" t="s">
        <v>51</v>
      </c>
      <c r="E191" s="8"/>
      <c r="F191" s="2"/>
      <c r="G191" s="2"/>
      <c r="H191" s="2"/>
      <c r="I191" s="2"/>
      <c r="J191" s="2"/>
      <c r="K191" s="2"/>
      <c r="L191" s="2"/>
    </row>
    <row r="192" spans="1:12" ht="21.75" customHeight="1">
      <c r="A192" s="35"/>
      <c r="B192" s="55"/>
      <c r="C192" s="51"/>
      <c r="D192" s="11" t="s">
        <v>52</v>
      </c>
      <c r="E192" s="8"/>
      <c r="F192" s="2"/>
      <c r="G192" s="2"/>
      <c r="H192" s="2"/>
      <c r="I192" s="2">
        <v>10</v>
      </c>
      <c r="J192" s="2">
        <v>10</v>
      </c>
      <c r="K192" s="2"/>
      <c r="L192" s="2"/>
    </row>
    <row r="193" spans="1:12" ht="21.75" customHeight="1">
      <c r="A193" s="34">
        <v>42</v>
      </c>
      <c r="B193" s="54" t="s">
        <v>3</v>
      </c>
      <c r="C193" s="51" t="s">
        <v>65</v>
      </c>
      <c r="D193" s="11" t="s">
        <v>45</v>
      </c>
      <c r="E193" s="8"/>
      <c r="F193" s="2">
        <f>+F194+F195+F196</f>
        <v>144.5</v>
      </c>
      <c r="G193" s="2">
        <f aca="true" t="shared" si="34" ref="G193:L193">+G194+G195+G196</f>
        <v>144.5</v>
      </c>
      <c r="H193" s="2">
        <f t="shared" si="34"/>
        <v>0</v>
      </c>
      <c r="I193" s="2">
        <f t="shared" si="34"/>
        <v>0</v>
      </c>
      <c r="J193" s="2">
        <f t="shared" si="34"/>
        <v>0</v>
      </c>
      <c r="K193" s="2">
        <f t="shared" si="34"/>
        <v>0</v>
      </c>
      <c r="L193" s="2">
        <f t="shared" si="34"/>
        <v>0</v>
      </c>
    </row>
    <row r="194" spans="1:12" ht="21.75" customHeight="1">
      <c r="A194" s="35"/>
      <c r="B194" s="55"/>
      <c r="C194" s="51"/>
      <c r="D194" s="11" t="s">
        <v>50</v>
      </c>
      <c r="E194" s="8"/>
      <c r="F194" s="2"/>
      <c r="G194" s="2"/>
      <c r="H194" s="2"/>
      <c r="I194" s="2"/>
      <c r="J194" s="2"/>
      <c r="K194" s="2"/>
      <c r="L194" s="2"/>
    </row>
    <row r="195" spans="1:12" ht="21.75" customHeight="1">
      <c r="A195" s="35"/>
      <c r="B195" s="55"/>
      <c r="C195" s="51"/>
      <c r="D195" s="11" t="s">
        <v>51</v>
      </c>
      <c r="E195" s="8"/>
      <c r="F195" s="2"/>
      <c r="G195" s="2"/>
      <c r="H195" s="2"/>
      <c r="I195" s="2"/>
      <c r="J195" s="2"/>
      <c r="K195" s="2"/>
      <c r="L195" s="2"/>
    </row>
    <row r="196" spans="1:12" ht="21.75" customHeight="1">
      <c r="A196" s="35"/>
      <c r="B196" s="55"/>
      <c r="C196" s="51"/>
      <c r="D196" s="11" t="s">
        <v>52</v>
      </c>
      <c r="E196" s="8"/>
      <c r="F196" s="13">
        <v>144.5</v>
      </c>
      <c r="G196" s="13">
        <v>144.5</v>
      </c>
      <c r="H196" s="2"/>
      <c r="I196" s="2"/>
      <c r="J196" s="2"/>
      <c r="K196" s="2"/>
      <c r="L196" s="2"/>
    </row>
    <row r="197" spans="1:12" ht="21.75" customHeight="1">
      <c r="A197" s="34">
        <v>43</v>
      </c>
      <c r="B197" s="54" t="s">
        <v>4</v>
      </c>
      <c r="C197" s="51" t="s">
        <v>65</v>
      </c>
      <c r="D197" s="11" t="s">
        <v>45</v>
      </c>
      <c r="E197" s="8"/>
      <c r="F197" s="2">
        <f>+F198+F199+F200</f>
        <v>11</v>
      </c>
      <c r="G197" s="2">
        <f aca="true" t="shared" si="35" ref="G197:L197">+G198+G199+G200</f>
        <v>11</v>
      </c>
      <c r="H197" s="2">
        <f t="shared" si="35"/>
        <v>11</v>
      </c>
      <c r="I197" s="2">
        <f t="shared" si="35"/>
        <v>11</v>
      </c>
      <c r="J197" s="2">
        <f t="shared" si="35"/>
        <v>11</v>
      </c>
      <c r="K197" s="2">
        <f t="shared" si="35"/>
        <v>0</v>
      </c>
      <c r="L197" s="2">
        <f t="shared" si="35"/>
        <v>0</v>
      </c>
    </row>
    <row r="198" spans="1:12" ht="21.75" customHeight="1">
      <c r="A198" s="35"/>
      <c r="B198" s="55"/>
      <c r="C198" s="51"/>
      <c r="D198" s="11" t="s">
        <v>50</v>
      </c>
      <c r="E198" s="8"/>
      <c r="F198" s="2"/>
      <c r="G198" s="2"/>
      <c r="H198" s="2"/>
      <c r="I198" s="2"/>
      <c r="J198" s="2"/>
      <c r="K198" s="2"/>
      <c r="L198" s="2"/>
    </row>
    <row r="199" spans="1:12" ht="21.75" customHeight="1">
      <c r="A199" s="35"/>
      <c r="B199" s="55"/>
      <c r="C199" s="51"/>
      <c r="D199" s="11" t="s">
        <v>51</v>
      </c>
      <c r="E199" s="8"/>
      <c r="F199" s="2"/>
      <c r="G199" s="2"/>
      <c r="H199" s="2"/>
      <c r="I199" s="2"/>
      <c r="J199" s="2"/>
      <c r="K199" s="2"/>
      <c r="L199" s="2"/>
    </row>
    <row r="200" spans="1:12" ht="21.75" customHeight="1">
      <c r="A200" s="35"/>
      <c r="B200" s="55"/>
      <c r="C200" s="51"/>
      <c r="D200" s="11" t="s">
        <v>52</v>
      </c>
      <c r="E200" s="8"/>
      <c r="F200" s="13">
        <v>11</v>
      </c>
      <c r="G200" s="13">
        <v>11</v>
      </c>
      <c r="H200" s="13">
        <v>11</v>
      </c>
      <c r="I200" s="2">
        <v>11</v>
      </c>
      <c r="J200" s="2">
        <v>11</v>
      </c>
      <c r="K200" s="2"/>
      <c r="L200" s="2"/>
    </row>
    <row r="201" spans="1:12" ht="15">
      <c r="A201" s="34">
        <v>44</v>
      </c>
      <c r="B201" s="50" t="s">
        <v>30</v>
      </c>
      <c r="C201" s="51" t="s">
        <v>65</v>
      </c>
      <c r="D201" s="11" t="s">
        <v>45</v>
      </c>
      <c r="E201" s="8"/>
      <c r="F201" s="2">
        <f aca="true" t="shared" si="36" ref="F201:L201">+F202+F203+F204</f>
        <v>537.4</v>
      </c>
      <c r="G201" s="2">
        <f t="shared" si="36"/>
        <v>1187</v>
      </c>
      <c r="H201" s="2">
        <f t="shared" si="36"/>
        <v>1400</v>
      </c>
      <c r="I201" s="2">
        <f t="shared" si="36"/>
        <v>1471.7000000000003</v>
      </c>
      <c r="J201" s="2">
        <f t="shared" si="36"/>
        <v>1471.7000000000003</v>
      </c>
      <c r="K201" s="2">
        <f t="shared" si="36"/>
        <v>0</v>
      </c>
      <c r="L201" s="2">
        <f t="shared" si="36"/>
        <v>0</v>
      </c>
    </row>
    <row r="202" spans="1:12" ht="15">
      <c r="A202" s="35"/>
      <c r="B202" s="50"/>
      <c r="C202" s="51"/>
      <c r="D202" s="11" t="s">
        <v>50</v>
      </c>
      <c r="E202" s="8"/>
      <c r="F202" s="2"/>
      <c r="G202" s="2"/>
      <c r="H202" s="2"/>
      <c r="I202" s="2"/>
      <c r="J202" s="2"/>
      <c r="K202" s="2"/>
      <c r="L202" s="2"/>
    </row>
    <row r="203" spans="1:12" ht="15">
      <c r="A203" s="35"/>
      <c r="B203" s="50"/>
      <c r="C203" s="51"/>
      <c r="D203" s="11" t="s">
        <v>51</v>
      </c>
      <c r="E203" s="8"/>
      <c r="F203" s="2">
        <f aca="true" t="shared" si="37" ref="F203:H204">+F207+F211+F215+F219+F223+F227+F231+F235+F239+F243</f>
        <v>0</v>
      </c>
      <c r="G203" s="2">
        <f t="shared" si="37"/>
        <v>417.7</v>
      </c>
      <c r="H203" s="2">
        <f t="shared" si="37"/>
        <v>630.8</v>
      </c>
      <c r="I203" s="2"/>
      <c r="J203" s="2"/>
      <c r="K203" s="2"/>
      <c r="L203" s="2"/>
    </row>
    <row r="204" spans="1:12" ht="15">
      <c r="A204" s="35"/>
      <c r="B204" s="50"/>
      <c r="C204" s="51"/>
      <c r="D204" s="11" t="s">
        <v>52</v>
      </c>
      <c r="E204" s="8"/>
      <c r="F204" s="2">
        <f t="shared" si="37"/>
        <v>537.4</v>
      </c>
      <c r="G204" s="2">
        <f t="shared" si="37"/>
        <v>769.3000000000001</v>
      </c>
      <c r="H204" s="2">
        <f t="shared" si="37"/>
        <v>769.2</v>
      </c>
      <c r="I204" s="2">
        <f>+I208+I212+I216+I220+I224+I228+I232+I236+I240</f>
        <v>1471.7000000000003</v>
      </c>
      <c r="J204" s="2">
        <f>+J208+J212+J216+J220+J224+J228+J232+J236+J240</f>
        <v>1471.7000000000003</v>
      </c>
      <c r="K204" s="2">
        <f>+K208+K212+K216+K220+K224+K228+K232+K236+K240</f>
        <v>0</v>
      </c>
      <c r="L204" s="2">
        <f>+L208+L212+L216+L220+L224+L228+L232+L236+L240</f>
        <v>0</v>
      </c>
    </row>
    <row r="205" spans="1:12" ht="21.75" customHeight="1">
      <c r="A205" s="34">
        <v>45</v>
      </c>
      <c r="B205" s="54" t="s">
        <v>5</v>
      </c>
      <c r="C205" s="51" t="s">
        <v>65</v>
      </c>
      <c r="D205" s="11" t="s">
        <v>45</v>
      </c>
      <c r="E205" s="8"/>
      <c r="F205" s="2">
        <f>+F206+F207+F208</f>
        <v>3.5</v>
      </c>
      <c r="G205" s="2">
        <f aca="true" t="shared" si="38" ref="G205:L205">+G206+G207+G208</f>
        <v>3.5</v>
      </c>
      <c r="H205" s="2">
        <f t="shared" si="38"/>
        <v>3.5</v>
      </c>
      <c r="I205" s="2">
        <f t="shared" si="38"/>
        <v>3.5</v>
      </c>
      <c r="J205" s="2">
        <f t="shared" si="38"/>
        <v>3.5</v>
      </c>
      <c r="K205" s="2">
        <f t="shared" si="38"/>
        <v>0</v>
      </c>
      <c r="L205" s="2">
        <f t="shared" si="38"/>
        <v>0</v>
      </c>
    </row>
    <row r="206" spans="1:12" ht="21.75" customHeight="1">
      <c r="A206" s="35"/>
      <c r="B206" s="55"/>
      <c r="C206" s="51"/>
      <c r="D206" s="11" t="s">
        <v>50</v>
      </c>
      <c r="E206" s="8"/>
      <c r="F206" s="2"/>
      <c r="G206" s="2"/>
      <c r="H206" s="2"/>
      <c r="I206" s="2"/>
      <c r="J206" s="2"/>
      <c r="K206" s="2"/>
      <c r="L206" s="2"/>
    </row>
    <row r="207" spans="1:12" ht="21.75" customHeight="1">
      <c r="A207" s="35"/>
      <c r="B207" s="55"/>
      <c r="C207" s="51"/>
      <c r="D207" s="11" t="s">
        <v>51</v>
      </c>
      <c r="E207" s="8"/>
      <c r="F207" s="2"/>
      <c r="G207" s="2"/>
      <c r="H207" s="2"/>
      <c r="I207" s="2"/>
      <c r="J207" s="2"/>
      <c r="K207" s="2"/>
      <c r="L207" s="2"/>
    </row>
    <row r="208" spans="1:12" ht="21.75" customHeight="1">
      <c r="A208" s="35"/>
      <c r="B208" s="55"/>
      <c r="C208" s="51"/>
      <c r="D208" s="11" t="s">
        <v>52</v>
      </c>
      <c r="E208" s="8"/>
      <c r="F208" s="13">
        <v>3.5</v>
      </c>
      <c r="G208" s="13">
        <v>3.5</v>
      </c>
      <c r="H208" s="13">
        <v>3.5</v>
      </c>
      <c r="I208" s="2">
        <v>3.5</v>
      </c>
      <c r="J208" s="2">
        <v>3.5</v>
      </c>
      <c r="K208" s="2"/>
      <c r="L208" s="2"/>
    </row>
    <row r="209" spans="1:12" ht="21.75" customHeight="1">
      <c r="A209" s="34">
        <v>46</v>
      </c>
      <c r="B209" s="54" t="s">
        <v>6</v>
      </c>
      <c r="C209" s="51" t="s">
        <v>65</v>
      </c>
      <c r="D209" s="11" t="s">
        <v>45</v>
      </c>
      <c r="E209" s="8"/>
      <c r="F209" s="2">
        <f>+F210+F211+F212</f>
        <v>0</v>
      </c>
      <c r="G209" s="2">
        <f aca="true" t="shared" si="39" ref="G209:L209">+G210+G211+G212</f>
        <v>0</v>
      </c>
      <c r="H209" s="2">
        <f t="shared" si="39"/>
        <v>0</v>
      </c>
      <c r="I209" s="2">
        <f t="shared" si="39"/>
        <v>0</v>
      </c>
      <c r="J209" s="2">
        <f t="shared" si="39"/>
        <v>0</v>
      </c>
      <c r="K209" s="2">
        <f t="shared" si="39"/>
        <v>0</v>
      </c>
      <c r="L209" s="2">
        <f t="shared" si="39"/>
        <v>0</v>
      </c>
    </row>
    <row r="210" spans="1:12" ht="21.75" customHeight="1">
      <c r="A210" s="35"/>
      <c r="B210" s="55"/>
      <c r="C210" s="51"/>
      <c r="D210" s="11" t="s">
        <v>50</v>
      </c>
      <c r="E210" s="8"/>
      <c r="F210" s="2"/>
      <c r="G210" s="2"/>
      <c r="H210" s="2"/>
      <c r="I210" s="2"/>
      <c r="J210" s="2"/>
      <c r="K210" s="2"/>
      <c r="L210" s="2"/>
    </row>
    <row r="211" spans="1:12" ht="21.75" customHeight="1">
      <c r="A211" s="35"/>
      <c r="B211" s="55"/>
      <c r="C211" s="51"/>
      <c r="D211" s="11" t="s">
        <v>51</v>
      </c>
      <c r="E211" s="8"/>
      <c r="F211" s="2"/>
      <c r="G211" s="2"/>
      <c r="H211" s="2"/>
      <c r="I211" s="2"/>
      <c r="J211" s="2"/>
      <c r="K211" s="2"/>
      <c r="L211" s="2"/>
    </row>
    <row r="212" spans="1:12" ht="40.5" customHeight="1">
      <c r="A212" s="35"/>
      <c r="B212" s="55"/>
      <c r="C212" s="51"/>
      <c r="D212" s="11" t="s">
        <v>52</v>
      </c>
      <c r="E212" s="8"/>
      <c r="F212" s="2"/>
      <c r="G212" s="2"/>
      <c r="H212" s="2"/>
      <c r="I212" s="2"/>
      <c r="J212" s="2"/>
      <c r="K212" s="2"/>
      <c r="L212" s="2"/>
    </row>
    <row r="213" spans="1:12" ht="21.75" customHeight="1">
      <c r="A213" s="34">
        <v>47</v>
      </c>
      <c r="B213" s="54" t="s">
        <v>7</v>
      </c>
      <c r="C213" s="51" t="s">
        <v>65</v>
      </c>
      <c r="D213" s="11" t="s">
        <v>45</v>
      </c>
      <c r="E213" s="8"/>
      <c r="F213" s="2">
        <f>+F214+F215+F216</f>
        <v>6.7</v>
      </c>
      <c r="G213" s="2">
        <f aca="true" t="shared" si="40" ref="G213:L213">+G214+G215+G216</f>
        <v>6.7</v>
      </c>
      <c r="H213" s="2">
        <f t="shared" si="40"/>
        <v>6.7</v>
      </c>
      <c r="I213" s="2">
        <f t="shared" si="40"/>
        <v>6.7</v>
      </c>
      <c r="J213" s="2">
        <f t="shared" si="40"/>
        <v>6.7</v>
      </c>
      <c r="K213" s="2">
        <f t="shared" si="40"/>
        <v>0</v>
      </c>
      <c r="L213" s="2">
        <f t="shared" si="40"/>
        <v>0</v>
      </c>
    </row>
    <row r="214" spans="1:12" ht="21.75" customHeight="1">
      <c r="A214" s="35"/>
      <c r="B214" s="55"/>
      <c r="C214" s="51"/>
      <c r="D214" s="11" t="s">
        <v>50</v>
      </c>
      <c r="E214" s="8"/>
      <c r="F214" s="2"/>
      <c r="G214" s="2"/>
      <c r="H214" s="2"/>
      <c r="I214" s="2"/>
      <c r="J214" s="2"/>
      <c r="K214" s="2"/>
      <c r="L214" s="2"/>
    </row>
    <row r="215" spans="1:12" ht="21.75" customHeight="1">
      <c r="A215" s="35"/>
      <c r="B215" s="55"/>
      <c r="C215" s="51"/>
      <c r="D215" s="11" t="s">
        <v>51</v>
      </c>
      <c r="E215" s="8"/>
      <c r="F215" s="2"/>
      <c r="G215" s="2"/>
      <c r="H215" s="2"/>
      <c r="I215" s="2"/>
      <c r="J215" s="2"/>
      <c r="K215" s="2"/>
      <c r="L215" s="2"/>
    </row>
    <row r="216" spans="1:12" ht="21.75" customHeight="1">
      <c r="A216" s="35"/>
      <c r="B216" s="55"/>
      <c r="C216" s="51"/>
      <c r="D216" s="11" t="s">
        <v>52</v>
      </c>
      <c r="E216" s="8"/>
      <c r="F216" s="13">
        <v>6.7</v>
      </c>
      <c r="G216" s="13">
        <v>6.7</v>
      </c>
      <c r="H216" s="13">
        <v>6.7</v>
      </c>
      <c r="I216" s="2">
        <v>6.7</v>
      </c>
      <c r="J216" s="2">
        <v>6.7</v>
      </c>
      <c r="K216" s="2"/>
      <c r="L216" s="2"/>
    </row>
    <row r="217" spans="1:12" ht="21.75" customHeight="1">
      <c r="A217" s="34">
        <v>48</v>
      </c>
      <c r="B217" s="54" t="s">
        <v>8</v>
      </c>
      <c r="C217" s="51" t="s">
        <v>65</v>
      </c>
      <c r="D217" s="11" t="s">
        <v>45</v>
      </c>
      <c r="E217" s="8"/>
      <c r="F217" s="2">
        <f>+F218+F219+F220</f>
        <v>356</v>
      </c>
      <c r="G217" s="2">
        <f aca="true" t="shared" si="41" ref="G217:L217">+G218+G219+G220</f>
        <v>712</v>
      </c>
      <c r="H217" s="2">
        <f t="shared" si="41"/>
        <v>712</v>
      </c>
      <c r="I217" s="2">
        <f t="shared" si="41"/>
        <v>1081.4</v>
      </c>
      <c r="J217" s="2">
        <f t="shared" si="41"/>
        <v>1081.4</v>
      </c>
      <c r="K217" s="2">
        <f t="shared" si="41"/>
        <v>0</v>
      </c>
      <c r="L217" s="2">
        <f t="shared" si="41"/>
        <v>0</v>
      </c>
    </row>
    <row r="218" spans="1:12" ht="21.75" customHeight="1">
      <c r="A218" s="35"/>
      <c r="B218" s="55"/>
      <c r="C218" s="51"/>
      <c r="D218" s="11" t="s">
        <v>50</v>
      </c>
      <c r="E218" s="8"/>
      <c r="F218" s="2"/>
      <c r="G218" s="2"/>
      <c r="H218" s="2"/>
      <c r="I218" s="2"/>
      <c r="J218" s="2"/>
      <c r="K218" s="2"/>
      <c r="L218" s="2"/>
    </row>
    <row r="219" spans="1:12" ht="21.75" customHeight="1">
      <c r="A219" s="35"/>
      <c r="B219" s="55"/>
      <c r="C219" s="51"/>
      <c r="D219" s="11" t="s">
        <v>51</v>
      </c>
      <c r="E219" s="8"/>
      <c r="F219" s="2"/>
      <c r="G219" s="2"/>
      <c r="H219" s="2"/>
      <c r="I219" s="2"/>
      <c r="J219" s="2"/>
      <c r="K219" s="2"/>
      <c r="L219" s="2"/>
    </row>
    <row r="220" spans="1:12" ht="21.75" customHeight="1">
      <c r="A220" s="35"/>
      <c r="B220" s="55"/>
      <c r="C220" s="51"/>
      <c r="D220" s="11" t="s">
        <v>52</v>
      </c>
      <c r="E220" s="8"/>
      <c r="F220" s="13">
        <v>356</v>
      </c>
      <c r="G220" s="13">
        <v>712</v>
      </c>
      <c r="H220" s="13">
        <v>712</v>
      </c>
      <c r="I220" s="2">
        <v>1081.4</v>
      </c>
      <c r="J220" s="2">
        <v>1081.4</v>
      </c>
      <c r="K220" s="2"/>
      <c r="L220" s="2"/>
    </row>
    <row r="221" spans="1:12" ht="21.75" customHeight="1">
      <c r="A221" s="34">
        <v>49</v>
      </c>
      <c r="B221" s="54" t="s">
        <v>9</v>
      </c>
      <c r="C221" s="51" t="s">
        <v>65</v>
      </c>
      <c r="D221" s="11" t="s">
        <v>45</v>
      </c>
      <c r="E221" s="8"/>
      <c r="F221" s="2">
        <f>+F222+F223+F224</f>
        <v>0</v>
      </c>
      <c r="G221" s="2">
        <f aca="true" t="shared" si="42" ref="G221:L221">+G222+G223+G224</f>
        <v>0</v>
      </c>
      <c r="H221" s="2">
        <f t="shared" si="42"/>
        <v>0</v>
      </c>
      <c r="I221" s="2">
        <f t="shared" si="42"/>
        <v>45</v>
      </c>
      <c r="J221" s="2">
        <f t="shared" si="42"/>
        <v>45</v>
      </c>
      <c r="K221" s="2">
        <f t="shared" si="42"/>
        <v>0</v>
      </c>
      <c r="L221" s="2">
        <f t="shared" si="42"/>
        <v>0</v>
      </c>
    </row>
    <row r="222" spans="1:12" ht="21.75" customHeight="1">
      <c r="A222" s="35"/>
      <c r="B222" s="55"/>
      <c r="C222" s="51"/>
      <c r="D222" s="11" t="s">
        <v>50</v>
      </c>
      <c r="E222" s="8"/>
      <c r="F222" s="2"/>
      <c r="G222" s="2"/>
      <c r="H222" s="2"/>
      <c r="I222" s="2"/>
      <c r="J222" s="2"/>
      <c r="K222" s="2"/>
      <c r="L222" s="2"/>
    </row>
    <row r="223" spans="1:12" ht="21.75" customHeight="1">
      <c r="A223" s="35"/>
      <c r="B223" s="55"/>
      <c r="C223" s="51"/>
      <c r="D223" s="11" t="s">
        <v>51</v>
      </c>
      <c r="E223" s="8"/>
      <c r="F223" s="2"/>
      <c r="G223" s="2"/>
      <c r="H223" s="2"/>
      <c r="I223" s="2"/>
      <c r="J223" s="2"/>
      <c r="K223" s="2"/>
      <c r="L223" s="2"/>
    </row>
    <row r="224" spans="1:12" ht="21.75" customHeight="1">
      <c r="A224" s="35"/>
      <c r="B224" s="55"/>
      <c r="C224" s="51"/>
      <c r="D224" s="11" t="s">
        <v>52</v>
      </c>
      <c r="E224" s="8"/>
      <c r="F224" s="2"/>
      <c r="G224" s="2"/>
      <c r="H224" s="2"/>
      <c r="I224" s="2">
        <v>45</v>
      </c>
      <c r="J224" s="2">
        <v>45</v>
      </c>
      <c r="K224" s="2"/>
      <c r="L224" s="2"/>
    </row>
    <row r="225" spans="1:12" ht="21.75" customHeight="1">
      <c r="A225" s="34">
        <v>50</v>
      </c>
      <c r="B225" s="54" t="s">
        <v>10</v>
      </c>
      <c r="C225" s="51" t="s">
        <v>65</v>
      </c>
      <c r="D225" s="11" t="s">
        <v>45</v>
      </c>
      <c r="E225" s="8"/>
      <c r="F225" s="2">
        <f>+F226+F227+F228</f>
        <v>0</v>
      </c>
      <c r="G225" s="2">
        <f aca="true" t="shared" si="43" ref="G225:L225">+G226+G227+G228</f>
        <v>0</v>
      </c>
      <c r="H225" s="2">
        <f t="shared" si="43"/>
        <v>0</v>
      </c>
      <c r="I225" s="2">
        <f t="shared" si="43"/>
        <v>0</v>
      </c>
      <c r="J225" s="2">
        <f t="shared" si="43"/>
        <v>0</v>
      </c>
      <c r="K225" s="2">
        <f t="shared" si="43"/>
        <v>0</v>
      </c>
      <c r="L225" s="2">
        <f t="shared" si="43"/>
        <v>0</v>
      </c>
    </row>
    <row r="226" spans="1:12" ht="21.75" customHeight="1">
      <c r="A226" s="35"/>
      <c r="B226" s="55"/>
      <c r="C226" s="51"/>
      <c r="D226" s="11" t="s">
        <v>50</v>
      </c>
      <c r="E226" s="8"/>
      <c r="F226" s="2"/>
      <c r="G226" s="2"/>
      <c r="H226" s="2"/>
      <c r="I226" s="2"/>
      <c r="J226" s="2"/>
      <c r="K226" s="2"/>
      <c r="L226" s="2"/>
    </row>
    <row r="227" spans="1:12" ht="21.75" customHeight="1">
      <c r="A227" s="35"/>
      <c r="B227" s="55"/>
      <c r="C227" s="51"/>
      <c r="D227" s="11" t="s">
        <v>51</v>
      </c>
      <c r="E227" s="8"/>
      <c r="F227" s="2"/>
      <c r="G227" s="2"/>
      <c r="H227" s="2"/>
      <c r="I227" s="2"/>
      <c r="J227" s="2"/>
      <c r="K227" s="2"/>
      <c r="L227" s="2"/>
    </row>
    <row r="228" spans="1:12" ht="66" customHeight="1">
      <c r="A228" s="35"/>
      <c r="B228" s="55"/>
      <c r="C228" s="51"/>
      <c r="D228" s="11" t="s">
        <v>52</v>
      </c>
      <c r="E228" s="8"/>
      <c r="F228" s="2"/>
      <c r="G228" s="2"/>
      <c r="H228" s="2"/>
      <c r="I228" s="2"/>
      <c r="J228" s="2"/>
      <c r="K228" s="2"/>
      <c r="L228" s="2"/>
    </row>
    <row r="229" spans="1:12" ht="21.75" customHeight="1">
      <c r="A229" s="34">
        <v>51</v>
      </c>
      <c r="B229" s="54" t="s">
        <v>11</v>
      </c>
      <c r="C229" s="51" t="s">
        <v>65</v>
      </c>
      <c r="D229" s="11" t="s">
        <v>45</v>
      </c>
      <c r="E229" s="8"/>
      <c r="F229" s="2">
        <f>+F230+F231+F232</f>
        <v>6.7</v>
      </c>
      <c r="G229" s="2">
        <f aca="true" t="shared" si="44" ref="G229:L229">+G230+G231+G232</f>
        <v>6.7</v>
      </c>
      <c r="H229" s="2">
        <f t="shared" si="44"/>
        <v>6.7</v>
      </c>
      <c r="I229" s="2">
        <f t="shared" si="44"/>
        <v>6.7</v>
      </c>
      <c r="J229" s="2">
        <f t="shared" si="44"/>
        <v>6.7</v>
      </c>
      <c r="K229" s="2">
        <f t="shared" si="44"/>
        <v>0</v>
      </c>
      <c r="L229" s="2">
        <f t="shared" si="44"/>
        <v>0</v>
      </c>
    </row>
    <row r="230" spans="1:12" ht="21.75" customHeight="1">
      <c r="A230" s="35"/>
      <c r="B230" s="55"/>
      <c r="C230" s="51"/>
      <c r="D230" s="11" t="s">
        <v>50</v>
      </c>
      <c r="E230" s="8"/>
      <c r="F230" s="2"/>
      <c r="G230" s="2"/>
      <c r="H230" s="2"/>
      <c r="I230" s="2"/>
      <c r="J230" s="2"/>
      <c r="K230" s="2"/>
      <c r="L230" s="2"/>
    </row>
    <row r="231" spans="1:12" ht="21.75" customHeight="1">
      <c r="A231" s="35"/>
      <c r="B231" s="55"/>
      <c r="C231" s="51"/>
      <c r="D231" s="11" t="s">
        <v>51</v>
      </c>
      <c r="E231" s="8"/>
      <c r="F231" s="2"/>
      <c r="G231" s="2"/>
      <c r="H231" s="2"/>
      <c r="I231" s="2"/>
      <c r="J231" s="2"/>
      <c r="K231" s="2"/>
      <c r="L231" s="2"/>
    </row>
    <row r="232" spans="1:12" ht="21.75" customHeight="1">
      <c r="A232" s="35"/>
      <c r="B232" s="55"/>
      <c r="C232" s="51"/>
      <c r="D232" s="11" t="s">
        <v>52</v>
      </c>
      <c r="E232" s="8"/>
      <c r="F232" s="13">
        <v>6.7</v>
      </c>
      <c r="G232" s="13">
        <v>6.7</v>
      </c>
      <c r="H232" s="13">
        <v>6.7</v>
      </c>
      <c r="I232" s="2">
        <v>6.7</v>
      </c>
      <c r="J232" s="2">
        <v>6.7</v>
      </c>
      <c r="K232" s="2"/>
      <c r="L232" s="2"/>
    </row>
    <row r="233" spans="1:12" ht="21.75" customHeight="1">
      <c r="A233" s="34">
        <v>52</v>
      </c>
      <c r="B233" s="54" t="s">
        <v>120</v>
      </c>
      <c r="C233" s="51" t="s">
        <v>65</v>
      </c>
      <c r="D233" s="11" t="s">
        <v>45</v>
      </c>
      <c r="E233" s="8"/>
      <c r="F233" s="2">
        <f>+F234+F235+F236</f>
        <v>151.10000000000002</v>
      </c>
      <c r="G233" s="2">
        <f aca="true" t="shared" si="45" ref="G233:L233">+G234+G235+G236</f>
        <v>0</v>
      </c>
      <c r="H233" s="2">
        <f t="shared" si="45"/>
        <v>0</v>
      </c>
      <c r="I233" s="2">
        <f t="shared" si="45"/>
        <v>315</v>
      </c>
      <c r="J233" s="2">
        <f t="shared" si="45"/>
        <v>315</v>
      </c>
      <c r="K233" s="2">
        <f t="shared" si="45"/>
        <v>0</v>
      </c>
      <c r="L233" s="2">
        <f t="shared" si="45"/>
        <v>0</v>
      </c>
    </row>
    <row r="234" spans="1:12" ht="37.5" customHeight="1">
      <c r="A234" s="35"/>
      <c r="B234" s="55"/>
      <c r="C234" s="51"/>
      <c r="D234" s="11" t="s">
        <v>50</v>
      </c>
      <c r="E234" s="8"/>
      <c r="F234" s="2"/>
      <c r="G234" s="2"/>
      <c r="H234" s="2"/>
      <c r="I234" s="2"/>
      <c r="J234" s="2"/>
      <c r="K234" s="2"/>
      <c r="L234" s="2"/>
    </row>
    <row r="235" spans="1:12" ht="21.75" customHeight="1">
      <c r="A235" s="35"/>
      <c r="B235" s="55"/>
      <c r="C235" s="51"/>
      <c r="D235" s="11" t="s">
        <v>51</v>
      </c>
      <c r="E235" s="8"/>
      <c r="F235" s="2"/>
      <c r="G235" s="2"/>
      <c r="H235" s="2"/>
      <c r="I235" s="2"/>
      <c r="J235" s="2"/>
      <c r="K235" s="2"/>
      <c r="L235" s="2"/>
    </row>
    <row r="236" spans="1:12" ht="88.5" customHeight="1">
      <c r="A236" s="35"/>
      <c r="B236" s="58"/>
      <c r="C236" s="51"/>
      <c r="D236" s="11" t="s">
        <v>52</v>
      </c>
      <c r="E236" s="8"/>
      <c r="F236" s="13">
        <f>197.3-46.2</f>
        <v>151.10000000000002</v>
      </c>
      <c r="G236" s="2">
        <v>0</v>
      </c>
      <c r="H236" s="2">
        <v>0</v>
      </c>
      <c r="I236" s="2">
        <v>315</v>
      </c>
      <c r="J236" s="2">
        <v>315</v>
      </c>
      <c r="K236" s="2"/>
      <c r="L236" s="2"/>
    </row>
    <row r="237" spans="1:12" ht="21.75" customHeight="1">
      <c r="A237" s="34">
        <v>53</v>
      </c>
      <c r="B237" s="54" t="s">
        <v>13</v>
      </c>
      <c r="C237" s="51" t="s">
        <v>65</v>
      </c>
      <c r="D237" s="11" t="s">
        <v>45</v>
      </c>
      <c r="E237" s="8"/>
      <c r="F237" s="2">
        <f>+F238+F239+F240</f>
        <v>13.4</v>
      </c>
      <c r="G237" s="2">
        <f aca="true" t="shared" si="46" ref="G237:L237">+G238+G239+G240</f>
        <v>13.4</v>
      </c>
      <c r="H237" s="2">
        <f t="shared" si="46"/>
        <v>0</v>
      </c>
      <c r="I237" s="2">
        <f t="shared" si="46"/>
        <v>13.4</v>
      </c>
      <c r="J237" s="2">
        <f t="shared" si="46"/>
        <v>13.4</v>
      </c>
      <c r="K237" s="2">
        <f t="shared" si="46"/>
        <v>0</v>
      </c>
      <c r="L237" s="2">
        <f t="shared" si="46"/>
        <v>0</v>
      </c>
    </row>
    <row r="238" spans="1:12" ht="24" customHeight="1">
      <c r="A238" s="35"/>
      <c r="B238" s="55"/>
      <c r="C238" s="51"/>
      <c r="D238" s="11" t="s">
        <v>50</v>
      </c>
      <c r="E238" s="8"/>
      <c r="F238" s="2"/>
      <c r="G238" s="2"/>
      <c r="H238" s="2"/>
      <c r="I238" s="2"/>
      <c r="J238" s="2"/>
      <c r="K238" s="2"/>
      <c r="L238" s="2"/>
    </row>
    <row r="239" spans="1:12" ht="21.75" customHeight="1">
      <c r="A239" s="35"/>
      <c r="B239" s="55"/>
      <c r="C239" s="51"/>
      <c r="D239" s="11" t="s">
        <v>51</v>
      </c>
      <c r="E239" s="8"/>
      <c r="F239" s="2"/>
      <c r="G239" s="2"/>
      <c r="H239" s="2"/>
      <c r="I239" s="2"/>
      <c r="J239" s="2"/>
      <c r="K239" s="2"/>
      <c r="L239" s="2"/>
    </row>
    <row r="240" spans="1:12" ht="27" customHeight="1">
      <c r="A240" s="35"/>
      <c r="B240" s="55"/>
      <c r="C240" s="51"/>
      <c r="D240" s="11" t="s">
        <v>52</v>
      </c>
      <c r="E240" s="8"/>
      <c r="F240" s="13">
        <v>13.4</v>
      </c>
      <c r="G240" s="13">
        <v>13.4</v>
      </c>
      <c r="H240" s="2"/>
      <c r="I240" s="2">
        <v>13.4</v>
      </c>
      <c r="J240" s="2">
        <v>13.4</v>
      </c>
      <c r="K240" s="2"/>
      <c r="L240" s="2"/>
    </row>
    <row r="241" spans="1:12" ht="21.75" customHeight="1">
      <c r="A241" s="34">
        <v>54</v>
      </c>
      <c r="B241" s="54" t="s">
        <v>113</v>
      </c>
      <c r="C241" s="51" t="s">
        <v>65</v>
      </c>
      <c r="D241" s="11" t="s">
        <v>45</v>
      </c>
      <c r="E241" s="8"/>
      <c r="F241" s="2">
        <f>+F242+F243+F244</f>
        <v>0</v>
      </c>
      <c r="G241" s="2">
        <f aca="true" t="shared" si="47" ref="G241:L241">+G242+G243+G244</f>
        <v>444.7</v>
      </c>
      <c r="H241" s="2">
        <f t="shared" si="47"/>
        <v>671.0999999999999</v>
      </c>
      <c r="I241" s="2">
        <f t="shared" si="47"/>
        <v>0</v>
      </c>
      <c r="J241" s="2">
        <f t="shared" si="47"/>
        <v>0</v>
      </c>
      <c r="K241" s="2">
        <f t="shared" si="47"/>
        <v>0</v>
      </c>
      <c r="L241" s="2">
        <f t="shared" si="47"/>
        <v>0</v>
      </c>
    </row>
    <row r="242" spans="1:12" ht="24" customHeight="1">
      <c r="A242" s="35"/>
      <c r="B242" s="55"/>
      <c r="C242" s="51"/>
      <c r="D242" s="11" t="s">
        <v>50</v>
      </c>
      <c r="E242" s="8"/>
      <c r="F242" s="2"/>
      <c r="G242" s="2"/>
      <c r="H242" s="2"/>
      <c r="I242" s="2"/>
      <c r="J242" s="2"/>
      <c r="K242" s="2"/>
      <c r="L242" s="2"/>
    </row>
    <row r="243" spans="1:12" ht="21.75" customHeight="1">
      <c r="A243" s="35"/>
      <c r="B243" s="55"/>
      <c r="C243" s="51"/>
      <c r="D243" s="11" t="s">
        <v>51</v>
      </c>
      <c r="E243" s="8"/>
      <c r="F243" s="2"/>
      <c r="G243" s="13">
        <v>417.7</v>
      </c>
      <c r="H243" s="13">
        <v>630.8</v>
      </c>
      <c r="I243" s="2"/>
      <c r="J243" s="2"/>
      <c r="K243" s="2"/>
      <c r="L243" s="2"/>
    </row>
    <row r="244" spans="1:12" ht="27" customHeight="1">
      <c r="A244" s="35"/>
      <c r="B244" s="55"/>
      <c r="C244" s="51"/>
      <c r="D244" s="11" t="s">
        <v>52</v>
      </c>
      <c r="E244" s="8"/>
      <c r="F244" s="2"/>
      <c r="G244" s="13">
        <v>27</v>
      </c>
      <c r="H244" s="13">
        <v>40.3</v>
      </c>
      <c r="I244" s="2"/>
      <c r="J244" s="2"/>
      <c r="K244" s="2"/>
      <c r="L244" s="2"/>
    </row>
    <row r="245" spans="1:12" ht="15">
      <c r="A245" s="34">
        <v>55</v>
      </c>
      <c r="B245" s="50" t="s">
        <v>29</v>
      </c>
      <c r="C245" s="51" t="s">
        <v>65</v>
      </c>
      <c r="D245" s="11" t="s">
        <v>45</v>
      </c>
      <c r="E245" s="8"/>
      <c r="F245" s="2">
        <f aca="true" t="shared" si="48" ref="F245:L245">+F246+F247+F248</f>
        <v>3491.2999999999997</v>
      </c>
      <c r="G245" s="2">
        <f t="shared" si="48"/>
        <v>2419.5</v>
      </c>
      <c r="H245" s="2">
        <f t="shared" si="48"/>
        <v>2419.5</v>
      </c>
      <c r="I245" s="2">
        <f t="shared" si="48"/>
        <v>156</v>
      </c>
      <c r="J245" s="2">
        <f t="shared" si="48"/>
        <v>156</v>
      </c>
      <c r="K245" s="2">
        <f t="shared" si="48"/>
        <v>0</v>
      </c>
      <c r="L245" s="2">
        <f t="shared" si="48"/>
        <v>0</v>
      </c>
    </row>
    <row r="246" spans="1:12" ht="15">
      <c r="A246" s="35"/>
      <c r="B246" s="50"/>
      <c r="C246" s="51"/>
      <c r="D246" s="11" t="s">
        <v>50</v>
      </c>
      <c r="E246" s="8"/>
      <c r="F246" s="2"/>
      <c r="G246" s="2"/>
      <c r="H246" s="2"/>
      <c r="I246" s="2"/>
      <c r="J246" s="2"/>
      <c r="K246" s="2"/>
      <c r="L246" s="2"/>
    </row>
    <row r="247" spans="1:12" ht="15">
      <c r="A247" s="35"/>
      <c r="B247" s="50"/>
      <c r="C247" s="51"/>
      <c r="D247" s="11" t="s">
        <v>51</v>
      </c>
      <c r="E247" s="8"/>
      <c r="F247" s="2">
        <f aca="true" t="shared" si="49" ref="F247:H248">+F251+F255+F259+F263</f>
        <v>2994.6</v>
      </c>
      <c r="G247" s="2">
        <f t="shared" si="49"/>
        <v>1978.8</v>
      </c>
      <c r="H247" s="2">
        <f t="shared" si="49"/>
        <v>1978.8</v>
      </c>
      <c r="I247" s="2"/>
      <c r="J247" s="2"/>
      <c r="K247" s="2"/>
      <c r="L247" s="2"/>
    </row>
    <row r="248" spans="1:12" ht="15">
      <c r="A248" s="35"/>
      <c r="B248" s="50"/>
      <c r="C248" s="51"/>
      <c r="D248" s="11" t="s">
        <v>52</v>
      </c>
      <c r="E248" s="8"/>
      <c r="F248" s="2">
        <f t="shared" si="49"/>
        <v>496.7</v>
      </c>
      <c r="G248" s="2">
        <f t="shared" si="49"/>
        <v>440.7</v>
      </c>
      <c r="H248" s="2">
        <f t="shared" si="49"/>
        <v>440.7</v>
      </c>
      <c r="I248" s="2">
        <f>+I252+I256</f>
        <v>156</v>
      </c>
      <c r="J248" s="2">
        <f>+J252+J256</f>
        <v>156</v>
      </c>
      <c r="K248" s="2">
        <f>+K252+K256</f>
        <v>0</v>
      </c>
      <c r="L248" s="2">
        <f>+L252+L256</f>
        <v>0</v>
      </c>
    </row>
    <row r="249" spans="1:12" ht="51" customHeight="1">
      <c r="A249" s="34">
        <v>56</v>
      </c>
      <c r="B249" s="54" t="s">
        <v>131</v>
      </c>
      <c r="C249" s="51" t="s">
        <v>65</v>
      </c>
      <c r="D249" s="11" t="s">
        <v>45</v>
      </c>
      <c r="E249" s="8"/>
      <c r="F249" s="2">
        <f>+F250+F251+F252</f>
        <v>212</v>
      </c>
      <c r="G249" s="2">
        <f aca="true" t="shared" si="50" ref="G249:L249">+G250+G251+G252</f>
        <v>156</v>
      </c>
      <c r="H249" s="2">
        <f t="shared" si="50"/>
        <v>156</v>
      </c>
      <c r="I249" s="2">
        <f t="shared" si="50"/>
        <v>156</v>
      </c>
      <c r="J249" s="2">
        <f t="shared" si="50"/>
        <v>156</v>
      </c>
      <c r="K249" s="2">
        <f t="shared" si="50"/>
        <v>0</v>
      </c>
      <c r="L249" s="2">
        <f t="shared" si="50"/>
        <v>0</v>
      </c>
    </row>
    <row r="250" spans="1:12" ht="39.75" customHeight="1">
      <c r="A250" s="35"/>
      <c r="B250" s="55"/>
      <c r="C250" s="51"/>
      <c r="D250" s="11" t="s">
        <v>50</v>
      </c>
      <c r="E250" s="8"/>
      <c r="F250" s="2"/>
      <c r="G250" s="2"/>
      <c r="H250" s="2"/>
      <c r="I250" s="2"/>
      <c r="J250" s="2"/>
      <c r="K250" s="2"/>
      <c r="L250" s="2"/>
    </row>
    <row r="251" spans="1:12" ht="34.5" customHeight="1">
      <c r="A251" s="35"/>
      <c r="B251" s="55"/>
      <c r="C251" s="51"/>
      <c r="D251" s="11" t="s">
        <v>51</v>
      </c>
      <c r="E251" s="8"/>
      <c r="F251" s="2"/>
      <c r="G251" s="2"/>
      <c r="H251" s="2"/>
      <c r="I251" s="2"/>
      <c r="J251" s="2"/>
      <c r="K251" s="2"/>
      <c r="L251" s="2"/>
    </row>
    <row r="252" spans="1:12" ht="38.25" customHeight="1">
      <c r="A252" s="35"/>
      <c r="B252" s="55"/>
      <c r="C252" s="51"/>
      <c r="D252" s="11" t="s">
        <v>52</v>
      </c>
      <c r="E252" s="8"/>
      <c r="F252" s="13">
        <v>212</v>
      </c>
      <c r="G252" s="13">
        <v>156</v>
      </c>
      <c r="H252" s="13">
        <v>156</v>
      </c>
      <c r="I252" s="2">
        <v>156</v>
      </c>
      <c r="J252" s="2">
        <v>156</v>
      </c>
      <c r="K252" s="2"/>
      <c r="L252" s="2"/>
    </row>
    <row r="253" spans="1:12" ht="36" customHeight="1">
      <c r="A253" s="34">
        <v>57</v>
      </c>
      <c r="B253" s="54" t="s">
        <v>14</v>
      </c>
      <c r="C253" s="51" t="s">
        <v>65</v>
      </c>
      <c r="D253" s="11" t="s">
        <v>45</v>
      </c>
      <c r="E253" s="8"/>
      <c r="F253" s="2">
        <f>+F254+F255+F256</f>
        <v>0</v>
      </c>
      <c r="G253" s="2">
        <f aca="true" t="shared" si="51" ref="G253:L253">+G254+G255+G256</f>
        <v>0</v>
      </c>
      <c r="H253" s="2">
        <f t="shared" si="51"/>
        <v>0</v>
      </c>
      <c r="I253" s="2">
        <f t="shared" si="51"/>
        <v>0</v>
      </c>
      <c r="J253" s="2">
        <f t="shared" si="51"/>
        <v>0</v>
      </c>
      <c r="K253" s="2">
        <f t="shared" si="51"/>
        <v>0</v>
      </c>
      <c r="L253" s="2">
        <f t="shared" si="51"/>
        <v>0</v>
      </c>
    </row>
    <row r="254" spans="1:12" ht="21.75" customHeight="1">
      <c r="A254" s="35"/>
      <c r="B254" s="55"/>
      <c r="C254" s="51"/>
      <c r="D254" s="11" t="s">
        <v>50</v>
      </c>
      <c r="E254" s="8"/>
      <c r="F254" s="2"/>
      <c r="G254" s="2"/>
      <c r="H254" s="2"/>
      <c r="I254" s="2"/>
      <c r="J254" s="2"/>
      <c r="K254" s="2"/>
      <c r="L254" s="2"/>
    </row>
    <row r="255" spans="1:12" ht="20.25" customHeight="1">
      <c r="A255" s="35"/>
      <c r="B255" s="55"/>
      <c r="C255" s="51"/>
      <c r="D255" s="11" t="s">
        <v>51</v>
      </c>
      <c r="E255" s="8"/>
      <c r="F255" s="2"/>
      <c r="G255" s="2"/>
      <c r="H255" s="2"/>
      <c r="I255" s="2"/>
      <c r="J255" s="2"/>
      <c r="K255" s="2"/>
      <c r="L255" s="2"/>
    </row>
    <row r="256" spans="1:12" ht="17.25" customHeight="1">
      <c r="A256" s="35"/>
      <c r="B256" s="55"/>
      <c r="C256" s="51"/>
      <c r="D256" s="11" t="s">
        <v>52</v>
      </c>
      <c r="E256" s="8"/>
      <c r="F256" s="2"/>
      <c r="G256" s="2"/>
      <c r="H256" s="2"/>
      <c r="I256" s="2"/>
      <c r="J256" s="2">
        <v>0</v>
      </c>
      <c r="K256" s="2">
        <v>0</v>
      </c>
      <c r="L256" s="2">
        <v>0</v>
      </c>
    </row>
    <row r="257" spans="1:12" ht="36" customHeight="1">
      <c r="A257" s="34">
        <v>58</v>
      </c>
      <c r="B257" s="54" t="s">
        <v>78</v>
      </c>
      <c r="C257" s="51" t="s">
        <v>65</v>
      </c>
      <c r="D257" s="11" t="s">
        <v>45</v>
      </c>
      <c r="E257" s="8"/>
      <c r="F257" s="2">
        <f>+F258+F259+F260</f>
        <v>3279.2999999999997</v>
      </c>
      <c r="G257" s="2">
        <f aca="true" t="shared" si="52" ref="G257:L257">+G258+G259+G260</f>
        <v>2263.5</v>
      </c>
      <c r="H257" s="2">
        <f t="shared" si="52"/>
        <v>2263.5</v>
      </c>
      <c r="I257" s="2">
        <f t="shared" si="52"/>
        <v>0</v>
      </c>
      <c r="J257" s="2">
        <f t="shared" si="52"/>
        <v>0</v>
      </c>
      <c r="K257" s="2">
        <f t="shared" si="52"/>
        <v>0</v>
      </c>
      <c r="L257" s="2">
        <f t="shared" si="52"/>
        <v>0</v>
      </c>
    </row>
    <row r="258" spans="1:12" ht="21.75" customHeight="1">
      <c r="A258" s="35"/>
      <c r="B258" s="55"/>
      <c r="C258" s="51"/>
      <c r="D258" s="11" t="s">
        <v>50</v>
      </c>
      <c r="E258" s="8"/>
      <c r="F258" s="2"/>
      <c r="G258" s="2"/>
      <c r="H258" s="2"/>
      <c r="I258" s="2"/>
      <c r="J258" s="2"/>
      <c r="K258" s="2"/>
      <c r="L258" s="2"/>
    </row>
    <row r="259" spans="1:12" ht="20.25" customHeight="1">
      <c r="A259" s="35"/>
      <c r="B259" s="55"/>
      <c r="C259" s="51"/>
      <c r="D259" s="11" t="s">
        <v>51</v>
      </c>
      <c r="E259" s="8"/>
      <c r="F259" s="13">
        <v>2994.6</v>
      </c>
      <c r="G259" s="13">
        <v>1978.8</v>
      </c>
      <c r="H259" s="13">
        <v>1978.8</v>
      </c>
      <c r="I259" s="2"/>
      <c r="J259" s="2"/>
      <c r="K259" s="2"/>
      <c r="L259" s="2"/>
    </row>
    <row r="260" spans="1:12" ht="17.25" customHeight="1">
      <c r="A260" s="35"/>
      <c r="B260" s="55"/>
      <c r="C260" s="51"/>
      <c r="D260" s="11" t="s">
        <v>52</v>
      </c>
      <c r="E260" s="8"/>
      <c r="F260" s="13">
        <v>284.7</v>
      </c>
      <c r="G260" s="13">
        <v>284.7</v>
      </c>
      <c r="H260" s="13">
        <v>284.7</v>
      </c>
      <c r="I260" s="2"/>
      <c r="J260" s="2">
        <v>0</v>
      </c>
      <c r="K260" s="2">
        <v>0</v>
      </c>
      <c r="L260" s="2">
        <v>0</v>
      </c>
    </row>
    <row r="261" spans="1:12" ht="36" customHeight="1">
      <c r="A261" s="34">
        <v>59</v>
      </c>
      <c r="B261" s="54" t="s">
        <v>79</v>
      </c>
      <c r="C261" s="51" t="s">
        <v>65</v>
      </c>
      <c r="D261" s="11" t="s">
        <v>45</v>
      </c>
      <c r="E261" s="8"/>
      <c r="F261" s="2">
        <f>+F262+F263+F264</f>
        <v>0</v>
      </c>
      <c r="G261" s="2">
        <f aca="true" t="shared" si="53" ref="G261:L261">+G262+G263+G264</f>
        <v>0</v>
      </c>
      <c r="H261" s="2">
        <f t="shared" si="53"/>
        <v>0</v>
      </c>
      <c r="I261" s="2">
        <f t="shared" si="53"/>
        <v>0</v>
      </c>
      <c r="J261" s="2">
        <f t="shared" si="53"/>
        <v>0</v>
      </c>
      <c r="K261" s="2">
        <f t="shared" si="53"/>
        <v>0</v>
      </c>
      <c r="L261" s="2">
        <f t="shared" si="53"/>
        <v>0</v>
      </c>
    </row>
    <row r="262" spans="1:12" ht="21.75" customHeight="1">
      <c r="A262" s="35"/>
      <c r="B262" s="55"/>
      <c r="C262" s="51"/>
      <c r="D262" s="11" t="s">
        <v>50</v>
      </c>
      <c r="E262" s="8"/>
      <c r="F262" s="2"/>
      <c r="G262" s="2"/>
      <c r="H262" s="2"/>
      <c r="I262" s="2"/>
      <c r="J262" s="2"/>
      <c r="K262" s="2"/>
      <c r="L262" s="2"/>
    </row>
    <row r="263" spans="1:12" ht="20.25" customHeight="1">
      <c r="A263" s="35"/>
      <c r="B263" s="55"/>
      <c r="C263" s="51"/>
      <c r="D263" s="11" t="s">
        <v>51</v>
      </c>
      <c r="E263" s="8"/>
      <c r="F263" s="2"/>
      <c r="G263" s="2"/>
      <c r="H263" s="2"/>
      <c r="I263" s="2"/>
      <c r="J263" s="2"/>
      <c r="K263" s="2"/>
      <c r="L263" s="2"/>
    </row>
    <row r="264" spans="1:12" ht="17.25" customHeight="1">
      <c r="A264" s="35"/>
      <c r="B264" s="55"/>
      <c r="C264" s="51"/>
      <c r="D264" s="11" t="s">
        <v>52</v>
      </c>
      <c r="E264" s="8"/>
      <c r="F264" s="2"/>
      <c r="G264" s="2"/>
      <c r="H264" s="2"/>
      <c r="I264" s="2"/>
      <c r="J264" s="2">
        <v>0</v>
      </c>
      <c r="K264" s="2">
        <v>0</v>
      </c>
      <c r="L264" s="2">
        <v>0</v>
      </c>
    </row>
    <row r="265" spans="1:12" ht="15">
      <c r="A265" s="34">
        <v>60</v>
      </c>
      <c r="B265" s="50" t="s">
        <v>28</v>
      </c>
      <c r="C265" s="51" t="s">
        <v>65</v>
      </c>
      <c r="D265" s="11" t="s">
        <v>45</v>
      </c>
      <c r="E265" s="8"/>
      <c r="F265" s="2">
        <f aca="true" t="shared" si="54" ref="F265:L265">+F266+F267+F268</f>
        <v>0</v>
      </c>
      <c r="G265" s="2">
        <f t="shared" si="54"/>
        <v>0</v>
      </c>
      <c r="H265" s="2">
        <f t="shared" si="54"/>
        <v>0</v>
      </c>
      <c r="I265" s="2">
        <f t="shared" si="54"/>
        <v>0</v>
      </c>
      <c r="J265" s="2">
        <f t="shared" si="54"/>
        <v>0</v>
      </c>
      <c r="K265" s="2">
        <f t="shared" si="54"/>
        <v>0</v>
      </c>
      <c r="L265" s="2">
        <f t="shared" si="54"/>
        <v>0</v>
      </c>
    </row>
    <row r="266" spans="1:12" ht="15">
      <c r="A266" s="35"/>
      <c r="B266" s="50"/>
      <c r="C266" s="51"/>
      <c r="D266" s="11" t="s">
        <v>50</v>
      </c>
      <c r="E266" s="8"/>
      <c r="F266" s="2"/>
      <c r="G266" s="2">
        <f>+G270+G274</f>
        <v>0</v>
      </c>
      <c r="H266" s="2"/>
      <c r="I266" s="2"/>
      <c r="J266" s="2"/>
      <c r="K266" s="2"/>
      <c r="L266" s="2"/>
    </row>
    <row r="267" spans="1:12" ht="15">
      <c r="A267" s="35"/>
      <c r="B267" s="50"/>
      <c r="C267" s="51"/>
      <c r="D267" s="11" t="s">
        <v>51</v>
      </c>
      <c r="E267" s="8"/>
      <c r="F267" s="2"/>
      <c r="G267" s="2">
        <f>+G271+G275</f>
        <v>0</v>
      </c>
      <c r="H267" s="2"/>
      <c r="I267" s="2"/>
      <c r="J267" s="2"/>
      <c r="K267" s="2"/>
      <c r="L267" s="2"/>
    </row>
    <row r="268" spans="1:12" ht="15">
      <c r="A268" s="35"/>
      <c r="B268" s="50"/>
      <c r="C268" s="51"/>
      <c r="D268" s="11" t="s">
        <v>52</v>
      </c>
      <c r="E268" s="8"/>
      <c r="F268" s="2"/>
      <c r="G268" s="2">
        <f>+G272+G276</f>
        <v>0</v>
      </c>
      <c r="H268" s="2">
        <f>+H272+H276</f>
        <v>0</v>
      </c>
      <c r="I268" s="2">
        <f>+I272+I276</f>
        <v>0</v>
      </c>
      <c r="J268" s="2">
        <f>+J272+J276</f>
        <v>0</v>
      </c>
      <c r="K268" s="2">
        <f>+K272+K276</f>
        <v>0</v>
      </c>
      <c r="L268" s="2">
        <f>+L272+L276</f>
        <v>0</v>
      </c>
    </row>
    <row r="269" spans="1:12" ht="36" customHeight="1">
      <c r="A269" s="34">
        <v>61</v>
      </c>
      <c r="B269" s="54" t="s">
        <v>15</v>
      </c>
      <c r="C269" s="51" t="s">
        <v>65</v>
      </c>
      <c r="D269" s="11" t="s">
        <v>45</v>
      </c>
      <c r="E269" s="8"/>
      <c r="F269" s="2">
        <f>+F270+F271+F272</f>
        <v>0</v>
      </c>
      <c r="G269" s="2">
        <f aca="true" t="shared" si="55" ref="G269:L269">+G270+G271+G272</f>
        <v>0</v>
      </c>
      <c r="H269" s="2">
        <f t="shared" si="55"/>
        <v>0</v>
      </c>
      <c r="I269" s="2">
        <f t="shared" si="55"/>
        <v>0</v>
      </c>
      <c r="J269" s="2">
        <f t="shared" si="55"/>
        <v>0</v>
      </c>
      <c r="K269" s="2">
        <f t="shared" si="55"/>
        <v>0</v>
      </c>
      <c r="L269" s="2">
        <f t="shared" si="55"/>
        <v>0</v>
      </c>
    </row>
    <row r="270" spans="1:12" ht="21.75" customHeight="1">
      <c r="A270" s="35"/>
      <c r="B270" s="55"/>
      <c r="C270" s="51"/>
      <c r="D270" s="11" t="s">
        <v>50</v>
      </c>
      <c r="E270" s="8"/>
      <c r="F270" s="2"/>
      <c r="G270" s="2"/>
      <c r="H270" s="2"/>
      <c r="I270" s="2"/>
      <c r="J270" s="2"/>
      <c r="K270" s="2"/>
      <c r="L270" s="2"/>
    </row>
    <row r="271" spans="1:12" ht="20.25" customHeight="1">
      <c r="A271" s="35"/>
      <c r="B271" s="55"/>
      <c r="C271" s="51"/>
      <c r="D271" s="11" t="s">
        <v>51</v>
      </c>
      <c r="E271" s="8"/>
      <c r="F271" s="2"/>
      <c r="G271" s="2"/>
      <c r="H271" s="2"/>
      <c r="I271" s="2"/>
      <c r="J271" s="2"/>
      <c r="K271" s="2"/>
      <c r="L271" s="2"/>
    </row>
    <row r="272" spans="1:12" ht="17.25" customHeight="1">
      <c r="A272" s="35"/>
      <c r="B272" s="55"/>
      <c r="C272" s="51"/>
      <c r="D272" s="11" t="s">
        <v>52</v>
      </c>
      <c r="E272" s="8"/>
      <c r="F272" s="2"/>
      <c r="G272" s="2"/>
      <c r="H272" s="2"/>
      <c r="I272" s="2"/>
      <c r="J272" s="2">
        <v>0</v>
      </c>
      <c r="K272" s="2">
        <v>0</v>
      </c>
      <c r="L272" s="2">
        <v>0</v>
      </c>
    </row>
    <row r="273" spans="1:12" ht="36" customHeight="1">
      <c r="A273" s="34">
        <v>62</v>
      </c>
      <c r="B273" s="54" t="s">
        <v>16</v>
      </c>
      <c r="C273" s="51" t="s">
        <v>65</v>
      </c>
      <c r="D273" s="11" t="s">
        <v>45</v>
      </c>
      <c r="E273" s="8"/>
      <c r="F273" s="2">
        <f>+F274+F275+F276</f>
        <v>0</v>
      </c>
      <c r="G273" s="2">
        <f aca="true" t="shared" si="56" ref="G273:L273">+G274+G275+G276</f>
        <v>0</v>
      </c>
      <c r="H273" s="2">
        <f t="shared" si="56"/>
        <v>0</v>
      </c>
      <c r="I273" s="2">
        <f t="shared" si="56"/>
        <v>0</v>
      </c>
      <c r="J273" s="2">
        <f t="shared" si="56"/>
        <v>0</v>
      </c>
      <c r="K273" s="2">
        <f t="shared" si="56"/>
        <v>0</v>
      </c>
      <c r="L273" s="2">
        <f t="shared" si="56"/>
        <v>0</v>
      </c>
    </row>
    <row r="274" spans="1:12" ht="21.75" customHeight="1">
      <c r="A274" s="35"/>
      <c r="B274" s="55"/>
      <c r="C274" s="51"/>
      <c r="D274" s="11" t="s">
        <v>50</v>
      </c>
      <c r="E274" s="8"/>
      <c r="F274" s="2"/>
      <c r="G274" s="2"/>
      <c r="H274" s="2"/>
      <c r="I274" s="2"/>
      <c r="J274" s="2"/>
      <c r="K274" s="2"/>
      <c r="L274" s="2"/>
    </row>
    <row r="275" spans="1:12" ht="20.25" customHeight="1">
      <c r="A275" s="35"/>
      <c r="B275" s="55"/>
      <c r="C275" s="51"/>
      <c r="D275" s="11" t="s">
        <v>51</v>
      </c>
      <c r="E275" s="8"/>
      <c r="F275" s="2"/>
      <c r="G275" s="2"/>
      <c r="H275" s="2"/>
      <c r="I275" s="2"/>
      <c r="J275" s="2"/>
      <c r="K275" s="2"/>
      <c r="L275" s="2"/>
    </row>
    <row r="276" spans="1:12" ht="22.5" customHeight="1">
      <c r="A276" s="35"/>
      <c r="B276" s="55"/>
      <c r="C276" s="51"/>
      <c r="D276" s="11" t="s">
        <v>52</v>
      </c>
      <c r="E276" s="8"/>
      <c r="F276" s="2"/>
      <c r="G276" s="2"/>
      <c r="H276" s="2"/>
      <c r="I276" s="2"/>
      <c r="J276" s="2">
        <v>0</v>
      </c>
      <c r="K276" s="2">
        <v>0</v>
      </c>
      <c r="L276" s="2">
        <v>0</v>
      </c>
    </row>
    <row r="277" spans="1:12" ht="15">
      <c r="A277" s="34">
        <v>63</v>
      </c>
      <c r="B277" s="50" t="s">
        <v>27</v>
      </c>
      <c r="C277" s="51" t="s">
        <v>65</v>
      </c>
      <c r="D277" s="11" t="s">
        <v>45</v>
      </c>
      <c r="E277" s="8"/>
      <c r="F277" s="2">
        <f aca="true" t="shared" si="57" ref="F277:L277">+F278+F279+F280</f>
        <v>1</v>
      </c>
      <c r="G277" s="2">
        <f t="shared" si="57"/>
        <v>9</v>
      </c>
      <c r="H277" s="2">
        <f t="shared" si="57"/>
        <v>5</v>
      </c>
      <c r="I277" s="2">
        <f t="shared" si="57"/>
        <v>0</v>
      </c>
      <c r="J277" s="2">
        <f t="shared" si="57"/>
        <v>0</v>
      </c>
      <c r="K277" s="2">
        <f t="shared" si="57"/>
        <v>0</v>
      </c>
      <c r="L277" s="2">
        <f t="shared" si="57"/>
        <v>0</v>
      </c>
    </row>
    <row r="278" spans="1:12" ht="15">
      <c r="A278" s="35"/>
      <c r="B278" s="50"/>
      <c r="C278" s="51"/>
      <c r="D278" s="11" t="s">
        <v>50</v>
      </c>
      <c r="E278" s="8"/>
      <c r="F278" s="2"/>
      <c r="G278" s="2"/>
      <c r="H278" s="2"/>
      <c r="I278" s="2"/>
      <c r="J278" s="2"/>
      <c r="K278" s="2"/>
      <c r="L278" s="2"/>
    </row>
    <row r="279" spans="1:12" ht="15">
      <c r="A279" s="35"/>
      <c r="B279" s="50"/>
      <c r="C279" s="51"/>
      <c r="D279" s="11" t="s">
        <v>51</v>
      </c>
      <c r="E279" s="8"/>
      <c r="F279" s="2"/>
      <c r="G279" s="2"/>
      <c r="H279" s="2"/>
      <c r="I279" s="2"/>
      <c r="J279" s="2"/>
      <c r="K279" s="2"/>
      <c r="L279" s="2"/>
    </row>
    <row r="280" spans="1:12" ht="15">
      <c r="A280" s="35"/>
      <c r="B280" s="50"/>
      <c r="C280" s="51"/>
      <c r="D280" s="11" t="s">
        <v>52</v>
      </c>
      <c r="E280" s="8"/>
      <c r="F280" s="2">
        <f aca="true" t="shared" si="58" ref="F280:L280">+F284+F288</f>
        <v>1</v>
      </c>
      <c r="G280" s="2">
        <f t="shared" si="58"/>
        <v>9</v>
      </c>
      <c r="H280" s="2">
        <f t="shared" si="58"/>
        <v>5</v>
      </c>
      <c r="I280" s="2">
        <f t="shared" si="58"/>
        <v>0</v>
      </c>
      <c r="J280" s="2">
        <f t="shared" si="58"/>
        <v>0</v>
      </c>
      <c r="K280" s="2">
        <f t="shared" si="58"/>
        <v>0</v>
      </c>
      <c r="L280" s="2">
        <f t="shared" si="58"/>
        <v>0</v>
      </c>
    </row>
    <row r="281" spans="1:12" ht="23.25" customHeight="1">
      <c r="A281" s="34">
        <v>64</v>
      </c>
      <c r="B281" s="54" t="s">
        <v>17</v>
      </c>
      <c r="C281" s="51" t="s">
        <v>65</v>
      </c>
      <c r="D281" s="11" t="s">
        <v>45</v>
      </c>
      <c r="E281" s="8"/>
      <c r="F281" s="2">
        <f>+F282+F283+F284</f>
        <v>1</v>
      </c>
      <c r="G281" s="2">
        <f aca="true" t="shared" si="59" ref="G281:L281">+G282+G283+G284</f>
        <v>9</v>
      </c>
      <c r="H281" s="2">
        <f t="shared" si="59"/>
        <v>5</v>
      </c>
      <c r="I281" s="2">
        <f t="shared" si="59"/>
        <v>0</v>
      </c>
      <c r="J281" s="2">
        <f t="shared" si="59"/>
        <v>0</v>
      </c>
      <c r="K281" s="2">
        <f t="shared" si="59"/>
        <v>0</v>
      </c>
      <c r="L281" s="2">
        <f t="shared" si="59"/>
        <v>0</v>
      </c>
    </row>
    <row r="282" spans="1:12" ht="21.75" customHeight="1">
      <c r="A282" s="35"/>
      <c r="B282" s="55"/>
      <c r="C282" s="51"/>
      <c r="D282" s="11" t="s">
        <v>50</v>
      </c>
      <c r="E282" s="8"/>
      <c r="F282" s="2"/>
      <c r="G282" s="2"/>
      <c r="H282" s="2"/>
      <c r="I282" s="2"/>
      <c r="J282" s="2"/>
      <c r="K282" s="2"/>
      <c r="L282" s="2"/>
    </row>
    <row r="283" spans="1:12" ht="20.25" customHeight="1">
      <c r="A283" s="35"/>
      <c r="B283" s="55"/>
      <c r="C283" s="51"/>
      <c r="D283" s="11" t="s">
        <v>51</v>
      </c>
      <c r="E283" s="8"/>
      <c r="F283" s="2"/>
      <c r="G283" s="2"/>
      <c r="H283" s="2"/>
      <c r="I283" s="2"/>
      <c r="J283" s="2"/>
      <c r="K283" s="2"/>
      <c r="L283" s="2"/>
    </row>
    <row r="284" spans="1:12" ht="17.25" customHeight="1">
      <c r="A284" s="35"/>
      <c r="B284" s="55"/>
      <c r="C284" s="51"/>
      <c r="D284" s="11" t="s">
        <v>52</v>
      </c>
      <c r="E284" s="8"/>
      <c r="F284" s="13">
        <v>1</v>
      </c>
      <c r="G284" s="13">
        <v>9</v>
      </c>
      <c r="H284" s="13">
        <v>5</v>
      </c>
      <c r="I284" s="2"/>
      <c r="J284" s="2"/>
      <c r="K284" s="2">
        <v>0</v>
      </c>
      <c r="L284" s="2">
        <v>0</v>
      </c>
    </row>
    <row r="285" spans="1:12" ht="38.25" customHeight="1">
      <c r="A285" s="34">
        <v>65</v>
      </c>
      <c r="B285" s="54" t="s">
        <v>18</v>
      </c>
      <c r="C285" s="51" t="s">
        <v>65</v>
      </c>
      <c r="D285" s="11" t="s">
        <v>45</v>
      </c>
      <c r="E285" s="8"/>
      <c r="F285" s="2">
        <f>+F286+F287+F288</f>
        <v>0</v>
      </c>
      <c r="G285" s="2">
        <f aca="true" t="shared" si="60" ref="G285:L285">+G286+G287+G288</f>
        <v>0</v>
      </c>
      <c r="H285" s="2">
        <f t="shared" si="60"/>
        <v>0</v>
      </c>
      <c r="I285" s="2">
        <f t="shared" si="60"/>
        <v>0</v>
      </c>
      <c r="J285" s="2">
        <f t="shared" si="60"/>
        <v>0</v>
      </c>
      <c r="K285" s="2">
        <f t="shared" si="60"/>
        <v>0</v>
      </c>
      <c r="L285" s="2">
        <f t="shared" si="60"/>
        <v>0</v>
      </c>
    </row>
    <row r="286" spans="1:12" ht="49.5" customHeight="1">
      <c r="A286" s="35"/>
      <c r="B286" s="55"/>
      <c r="C286" s="51"/>
      <c r="D286" s="11" t="s">
        <v>50</v>
      </c>
      <c r="E286" s="8"/>
      <c r="F286" s="2"/>
      <c r="G286" s="2"/>
      <c r="H286" s="2"/>
      <c r="I286" s="2"/>
      <c r="J286" s="2"/>
      <c r="K286" s="2"/>
      <c r="L286" s="2"/>
    </row>
    <row r="287" spans="1:12" ht="52.5" customHeight="1">
      <c r="A287" s="35"/>
      <c r="B287" s="55"/>
      <c r="C287" s="51"/>
      <c r="D287" s="11" t="s">
        <v>51</v>
      </c>
      <c r="E287" s="8"/>
      <c r="F287" s="2"/>
      <c r="G287" s="2"/>
      <c r="H287" s="2"/>
      <c r="I287" s="2"/>
      <c r="J287" s="2"/>
      <c r="K287" s="2"/>
      <c r="L287" s="2"/>
    </row>
    <row r="288" spans="1:12" ht="39" customHeight="1">
      <c r="A288" s="35"/>
      <c r="B288" s="55"/>
      <c r="C288" s="51"/>
      <c r="D288" s="11" t="s">
        <v>52</v>
      </c>
      <c r="E288" s="8"/>
      <c r="F288" s="2"/>
      <c r="G288" s="2"/>
      <c r="H288" s="2"/>
      <c r="I288" s="2"/>
      <c r="J288" s="2"/>
      <c r="K288" s="2">
        <v>0</v>
      </c>
      <c r="L288" s="2">
        <v>0</v>
      </c>
    </row>
    <row r="289" spans="1:12" ht="15">
      <c r="A289" s="34">
        <v>66</v>
      </c>
      <c r="B289" s="50" t="s">
        <v>22</v>
      </c>
      <c r="C289" s="51" t="s">
        <v>65</v>
      </c>
      <c r="D289" s="11" t="s">
        <v>45</v>
      </c>
      <c r="E289" s="8"/>
      <c r="F289" s="2">
        <f aca="true" t="shared" si="61" ref="F289:L289">+F290+F291+F292</f>
        <v>0</v>
      </c>
      <c r="G289" s="2">
        <f t="shared" si="61"/>
        <v>0</v>
      </c>
      <c r="H289" s="2">
        <f t="shared" si="61"/>
        <v>0</v>
      </c>
      <c r="I289" s="2">
        <f t="shared" si="61"/>
        <v>876</v>
      </c>
      <c r="J289" s="2">
        <f t="shared" si="61"/>
        <v>866</v>
      </c>
      <c r="K289" s="2">
        <f t="shared" si="61"/>
        <v>0</v>
      </c>
      <c r="L289" s="2">
        <f t="shared" si="61"/>
        <v>0</v>
      </c>
    </row>
    <row r="290" spans="1:12" ht="15">
      <c r="A290" s="35"/>
      <c r="B290" s="50"/>
      <c r="C290" s="51"/>
      <c r="D290" s="11" t="s">
        <v>50</v>
      </c>
      <c r="E290" s="8"/>
      <c r="F290" s="2"/>
      <c r="G290" s="2"/>
      <c r="H290" s="2"/>
      <c r="I290" s="2"/>
      <c r="J290" s="2"/>
      <c r="K290" s="2"/>
      <c r="L290" s="2"/>
    </row>
    <row r="291" spans="1:12" ht="15">
      <c r="A291" s="35"/>
      <c r="B291" s="50"/>
      <c r="C291" s="51"/>
      <c r="D291" s="11" t="s">
        <v>51</v>
      </c>
      <c r="E291" s="8"/>
      <c r="F291" s="2"/>
      <c r="G291" s="2"/>
      <c r="H291" s="2"/>
      <c r="I291" s="2"/>
      <c r="J291" s="2"/>
      <c r="K291" s="2"/>
      <c r="L291" s="2"/>
    </row>
    <row r="292" spans="1:12" ht="15">
      <c r="A292" s="35"/>
      <c r="B292" s="50"/>
      <c r="C292" s="51"/>
      <c r="D292" s="11" t="s">
        <v>52</v>
      </c>
      <c r="E292" s="8"/>
      <c r="F292" s="2"/>
      <c r="G292" s="2">
        <f aca="true" t="shared" si="62" ref="G292:L292">+G296+G300+G304</f>
        <v>0</v>
      </c>
      <c r="H292" s="2">
        <f t="shared" si="62"/>
        <v>0</v>
      </c>
      <c r="I292" s="2">
        <f t="shared" si="62"/>
        <v>876</v>
      </c>
      <c r="J292" s="2">
        <f t="shared" si="62"/>
        <v>866</v>
      </c>
      <c r="K292" s="2">
        <f t="shared" si="62"/>
        <v>0</v>
      </c>
      <c r="L292" s="2">
        <f t="shared" si="62"/>
        <v>0</v>
      </c>
    </row>
    <row r="293" spans="1:12" ht="23.25" customHeight="1">
      <c r="A293" s="34">
        <v>67</v>
      </c>
      <c r="B293" s="54" t="s">
        <v>19</v>
      </c>
      <c r="C293" s="51" t="s">
        <v>65</v>
      </c>
      <c r="D293" s="11" t="s">
        <v>45</v>
      </c>
      <c r="E293" s="8"/>
      <c r="F293" s="2">
        <f>+F294+F295+F296</f>
        <v>0</v>
      </c>
      <c r="G293" s="2">
        <f aca="true" t="shared" si="63" ref="G293:L293">+G294+G295+G296</f>
        <v>0</v>
      </c>
      <c r="H293" s="2">
        <f t="shared" si="63"/>
        <v>0</v>
      </c>
      <c r="I293" s="2">
        <f t="shared" si="63"/>
        <v>56</v>
      </c>
      <c r="J293" s="2">
        <f t="shared" si="63"/>
        <v>56</v>
      </c>
      <c r="K293" s="2">
        <f t="shared" si="63"/>
        <v>0</v>
      </c>
      <c r="L293" s="2">
        <f t="shared" si="63"/>
        <v>0</v>
      </c>
    </row>
    <row r="294" spans="1:12" ht="30.75" customHeight="1">
      <c r="A294" s="35"/>
      <c r="B294" s="55"/>
      <c r="C294" s="51"/>
      <c r="D294" s="11" t="s">
        <v>50</v>
      </c>
      <c r="E294" s="8"/>
      <c r="F294" s="2"/>
      <c r="G294" s="2"/>
      <c r="H294" s="2"/>
      <c r="I294" s="2"/>
      <c r="J294" s="2"/>
      <c r="K294" s="2"/>
      <c r="L294" s="2"/>
    </row>
    <row r="295" spans="1:12" ht="42" customHeight="1">
      <c r="A295" s="35"/>
      <c r="B295" s="55"/>
      <c r="C295" s="51"/>
      <c r="D295" s="11" t="s">
        <v>51</v>
      </c>
      <c r="E295" s="8"/>
      <c r="F295" s="2"/>
      <c r="G295" s="2"/>
      <c r="H295" s="2"/>
      <c r="I295" s="2"/>
      <c r="J295" s="2"/>
      <c r="K295" s="2"/>
      <c r="L295" s="2"/>
    </row>
    <row r="296" spans="1:12" ht="25.5" customHeight="1">
      <c r="A296" s="35"/>
      <c r="B296" s="55"/>
      <c r="C296" s="51"/>
      <c r="D296" s="11" t="s">
        <v>52</v>
      </c>
      <c r="E296" s="8"/>
      <c r="F296" s="2"/>
      <c r="G296" s="2"/>
      <c r="H296" s="2"/>
      <c r="I296" s="2">
        <v>56</v>
      </c>
      <c r="J296" s="2">
        <v>56</v>
      </c>
      <c r="K296" s="2"/>
      <c r="L296" s="2"/>
    </row>
    <row r="297" spans="1:12" ht="23.25" customHeight="1">
      <c r="A297" s="34">
        <v>68</v>
      </c>
      <c r="B297" s="54" t="s">
        <v>21</v>
      </c>
      <c r="C297" s="51" t="s">
        <v>65</v>
      </c>
      <c r="D297" s="11" t="s">
        <v>45</v>
      </c>
      <c r="E297" s="8"/>
      <c r="F297" s="2">
        <f>+F298+F299+F300</f>
        <v>0</v>
      </c>
      <c r="G297" s="2">
        <f aca="true" t="shared" si="64" ref="G297:L297">+G298+G299+G300</f>
        <v>0</v>
      </c>
      <c r="H297" s="2">
        <f t="shared" si="64"/>
        <v>0</v>
      </c>
      <c r="I297" s="2">
        <f t="shared" si="64"/>
        <v>300</v>
      </c>
      <c r="J297" s="2">
        <f t="shared" si="64"/>
        <v>580</v>
      </c>
      <c r="K297" s="2">
        <f t="shared" si="64"/>
        <v>0</v>
      </c>
      <c r="L297" s="2">
        <f t="shared" si="64"/>
        <v>0</v>
      </c>
    </row>
    <row r="298" spans="1:12" ht="21.75" customHeight="1">
      <c r="A298" s="35"/>
      <c r="B298" s="55"/>
      <c r="C298" s="51"/>
      <c r="D298" s="11" t="s">
        <v>50</v>
      </c>
      <c r="E298" s="8"/>
      <c r="F298" s="2"/>
      <c r="G298" s="2"/>
      <c r="H298" s="2"/>
      <c r="I298" s="2"/>
      <c r="J298" s="2"/>
      <c r="K298" s="2"/>
      <c r="L298" s="2"/>
    </row>
    <row r="299" spans="1:12" ht="39" customHeight="1">
      <c r="A299" s="35"/>
      <c r="B299" s="55"/>
      <c r="C299" s="51"/>
      <c r="D299" s="11" t="s">
        <v>51</v>
      </c>
      <c r="E299" s="8"/>
      <c r="F299" s="2"/>
      <c r="G299" s="2"/>
      <c r="H299" s="2"/>
      <c r="I299" s="2"/>
      <c r="J299" s="2"/>
      <c r="K299" s="2"/>
      <c r="L299" s="2"/>
    </row>
    <row r="300" spans="1:12" ht="30" customHeight="1">
      <c r="A300" s="35"/>
      <c r="B300" s="55"/>
      <c r="C300" s="51"/>
      <c r="D300" s="11" t="s">
        <v>52</v>
      </c>
      <c r="E300" s="8"/>
      <c r="F300" s="2"/>
      <c r="G300" s="2"/>
      <c r="H300" s="2"/>
      <c r="I300" s="2">
        <v>300</v>
      </c>
      <c r="J300" s="2">
        <v>580</v>
      </c>
      <c r="K300" s="2"/>
      <c r="L300" s="2"/>
    </row>
    <row r="301" spans="1:12" ht="23.25" customHeight="1">
      <c r="A301" s="34">
        <v>69</v>
      </c>
      <c r="B301" s="54" t="s">
        <v>20</v>
      </c>
      <c r="C301" s="51" t="s">
        <v>65</v>
      </c>
      <c r="D301" s="11" t="s">
        <v>45</v>
      </c>
      <c r="E301" s="8"/>
      <c r="F301" s="2">
        <f>+F302+F303+F304</f>
        <v>0</v>
      </c>
      <c r="G301" s="2">
        <f aca="true" t="shared" si="65" ref="G301:L301">+G302+G303+G304</f>
        <v>0</v>
      </c>
      <c r="H301" s="2">
        <f t="shared" si="65"/>
        <v>0</v>
      </c>
      <c r="I301" s="2">
        <f t="shared" si="65"/>
        <v>520</v>
      </c>
      <c r="J301" s="2">
        <f t="shared" si="65"/>
        <v>230</v>
      </c>
      <c r="K301" s="2">
        <f t="shared" si="65"/>
        <v>0</v>
      </c>
      <c r="L301" s="2">
        <f t="shared" si="65"/>
        <v>0</v>
      </c>
    </row>
    <row r="302" spans="1:12" ht="21.75" customHeight="1">
      <c r="A302" s="35"/>
      <c r="B302" s="55"/>
      <c r="C302" s="51"/>
      <c r="D302" s="11" t="s">
        <v>50</v>
      </c>
      <c r="E302" s="8"/>
      <c r="F302" s="2"/>
      <c r="G302" s="2"/>
      <c r="H302" s="2"/>
      <c r="I302" s="2"/>
      <c r="J302" s="2"/>
      <c r="K302" s="2"/>
      <c r="L302" s="2"/>
    </row>
    <row r="303" spans="1:12" ht="32.25" customHeight="1">
      <c r="A303" s="35"/>
      <c r="B303" s="55"/>
      <c r="C303" s="51"/>
      <c r="D303" s="11" t="s">
        <v>51</v>
      </c>
      <c r="E303" s="8"/>
      <c r="F303" s="2"/>
      <c r="G303" s="2"/>
      <c r="H303" s="2"/>
      <c r="I303" s="2"/>
      <c r="J303" s="2"/>
      <c r="K303" s="2"/>
      <c r="L303" s="2"/>
    </row>
    <row r="304" spans="1:12" ht="30" customHeight="1">
      <c r="A304" s="35"/>
      <c r="B304" s="55"/>
      <c r="C304" s="51"/>
      <c r="D304" s="11" t="s">
        <v>52</v>
      </c>
      <c r="E304" s="8"/>
      <c r="F304" s="2"/>
      <c r="G304" s="2"/>
      <c r="H304" s="2"/>
      <c r="I304" s="2">
        <v>520</v>
      </c>
      <c r="J304" s="2">
        <v>230</v>
      </c>
      <c r="K304" s="2"/>
      <c r="L304" s="2"/>
    </row>
    <row r="305" spans="1:12" ht="15">
      <c r="A305" s="34">
        <v>70</v>
      </c>
      <c r="B305" s="50" t="s">
        <v>23</v>
      </c>
      <c r="C305" s="51" t="s">
        <v>65</v>
      </c>
      <c r="D305" s="11" t="s">
        <v>45</v>
      </c>
      <c r="E305" s="8"/>
      <c r="F305" s="2">
        <f aca="true" t="shared" si="66" ref="F305:L305">+F306+F307+F308</f>
        <v>0</v>
      </c>
      <c r="G305" s="2">
        <f t="shared" si="66"/>
        <v>0</v>
      </c>
      <c r="H305" s="2">
        <f t="shared" si="66"/>
        <v>0</v>
      </c>
      <c r="I305" s="2">
        <f t="shared" si="66"/>
        <v>0</v>
      </c>
      <c r="J305" s="2">
        <f t="shared" si="66"/>
        <v>0</v>
      </c>
      <c r="K305" s="2">
        <f t="shared" si="66"/>
        <v>0</v>
      </c>
      <c r="L305" s="2">
        <f t="shared" si="66"/>
        <v>0</v>
      </c>
    </row>
    <row r="306" spans="1:12" ht="15">
      <c r="A306" s="35"/>
      <c r="B306" s="50"/>
      <c r="C306" s="51"/>
      <c r="D306" s="11" t="s">
        <v>50</v>
      </c>
      <c r="E306" s="8"/>
      <c r="F306" s="2"/>
      <c r="G306" s="2"/>
      <c r="H306" s="2"/>
      <c r="I306" s="2"/>
      <c r="J306" s="2"/>
      <c r="K306" s="2"/>
      <c r="L306" s="2"/>
    </row>
    <row r="307" spans="1:12" ht="15">
      <c r="A307" s="35"/>
      <c r="B307" s="50"/>
      <c r="C307" s="51"/>
      <c r="D307" s="11" t="s">
        <v>51</v>
      </c>
      <c r="E307" s="8"/>
      <c r="F307" s="2"/>
      <c r="G307" s="2"/>
      <c r="H307" s="2"/>
      <c r="I307" s="2"/>
      <c r="J307" s="2"/>
      <c r="K307" s="2"/>
      <c r="L307" s="2"/>
    </row>
    <row r="308" spans="1:12" ht="15">
      <c r="A308" s="35"/>
      <c r="B308" s="50"/>
      <c r="C308" s="51"/>
      <c r="D308" s="11" t="s">
        <v>52</v>
      </c>
      <c r="E308" s="8"/>
      <c r="F308" s="2"/>
      <c r="G308" s="2">
        <f aca="true" t="shared" si="67" ref="G308:L308">+G312</f>
        <v>0</v>
      </c>
      <c r="H308" s="2">
        <f t="shared" si="67"/>
        <v>0</v>
      </c>
      <c r="I308" s="2">
        <f t="shared" si="67"/>
        <v>0</v>
      </c>
      <c r="J308" s="2">
        <f t="shared" si="67"/>
        <v>0</v>
      </c>
      <c r="K308" s="2">
        <f t="shared" si="67"/>
        <v>0</v>
      </c>
      <c r="L308" s="2">
        <f t="shared" si="67"/>
        <v>0</v>
      </c>
    </row>
    <row r="309" spans="1:12" ht="23.25" customHeight="1">
      <c r="A309" s="34">
        <v>71</v>
      </c>
      <c r="B309" s="54" t="s">
        <v>24</v>
      </c>
      <c r="C309" s="51" t="s">
        <v>65</v>
      </c>
      <c r="D309" s="11" t="s">
        <v>45</v>
      </c>
      <c r="E309" s="8"/>
      <c r="F309" s="2">
        <f>+F310+F311+F312</f>
        <v>0</v>
      </c>
      <c r="G309" s="2">
        <f aca="true" t="shared" si="68" ref="G309:L309">+G310+G311+G312</f>
        <v>0</v>
      </c>
      <c r="H309" s="2">
        <f t="shared" si="68"/>
        <v>0</v>
      </c>
      <c r="I309" s="2">
        <f t="shared" si="68"/>
        <v>0</v>
      </c>
      <c r="J309" s="2">
        <f t="shared" si="68"/>
        <v>0</v>
      </c>
      <c r="K309" s="2">
        <f t="shared" si="68"/>
        <v>0</v>
      </c>
      <c r="L309" s="2">
        <f t="shared" si="68"/>
        <v>0</v>
      </c>
    </row>
    <row r="310" spans="1:12" ht="21.75" customHeight="1">
      <c r="A310" s="35"/>
      <c r="B310" s="55"/>
      <c r="C310" s="51"/>
      <c r="D310" s="11" t="s">
        <v>50</v>
      </c>
      <c r="E310" s="8"/>
      <c r="F310" s="2"/>
      <c r="G310" s="2"/>
      <c r="H310" s="2"/>
      <c r="I310" s="2"/>
      <c r="J310" s="2"/>
      <c r="K310" s="2"/>
      <c r="L310" s="2"/>
    </row>
    <row r="311" spans="1:12" ht="32.25" customHeight="1">
      <c r="A311" s="35"/>
      <c r="B311" s="55"/>
      <c r="C311" s="51"/>
      <c r="D311" s="11" t="s">
        <v>51</v>
      </c>
      <c r="E311" s="8"/>
      <c r="F311" s="2"/>
      <c r="G311" s="2"/>
      <c r="H311" s="2"/>
      <c r="I311" s="2"/>
      <c r="J311" s="2"/>
      <c r="K311" s="2"/>
      <c r="L311" s="2"/>
    </row>
    <row r="312" spans="1:12" ht="30" customHeight="1">
      <c r="A312" s="35"/>
      <c r="B312" s="55"/>
      <c r="C312" s="51"/>
      <c r="D312" s="11" t="s">
        <v>52</v>
      </c>
      <c r="E312" s="8"/>
      <c r="F312" s="2"/>
      <c r="G312" s="2"/>
      <c r="H312" s="2"/>
      <c r="I312" s="2"/>
      <c r="J312" s="2"/>
      <c r="K312" s="2"/>
      <c r="L312" s="2"/>
    </row>
    <row r="313" spans="1:12" ht="15">
      <c r="A313" s="34">
        <v>72</v>
      </c>
      <c r="B313" s="50" t="s">
        <v>26</v>
      </c>
      <c r="C313" s="51" t="s">
        <v>65</v>
      </c>
      <c r="D313" s="11" t="s">
        <v>45</v>
      </c>
      <c r="E313" s="8"/>
      <c r="F313" s="2">
        <f aca="true" t="shared" si="69" ref="F313:L313">+F314+F315+F316</f>
        <v>0</v>
      </c>
      <c r="G313" s="2">
        <f t="shared" si="69"/>
        <v>0</v>
      </c>
      <c r="H313" s="2">
        <f t="shared" si="69"/>
        <v>0</v>
      </c>
      <c r="I313" s="2">
        <f t="shared" si="69"/>
        <v>0</v>
      </c>
      <c r="J313" s="2">
        <f t="shared" si="69"/>
        <v>0</v>
      </c>
      <c r="K313" s="2">
        <f t="shared" si="69"/>
        <v>0</v>
      </c>
      <c r="L313" s="2">
        <f t="shared" si="69"/>
        <v>0</v>
      </c>
    </row>
    <row r="314" spans="1:12" ht="15">
      <c r="A314" s="35"/>
      <c r="B314" s="50"/>
      <c r="C314" s="51"/>
      <c r="D314" s="11" t="s">
        <v>50</v>
      </c>
      <c r="E314" s="8"/>
      <c r="F314" s="2"/>
      <c r="G314" s="2"/>
      <c r="H314" s="2"/>
      <c r="I314" s="2"/>
      <c r="J314" s="2"/>
      <c r="K314" s="2"/>
      <c r="L314" s="2"/>
    </row>
    <row r="315" spans="1:12" ht="15">
      <c r="A315" s="35"/>
      <c r="B315" s="50"/>
      <c r="C315" s="51"/>
      <c r="D315" s="11" t="s">
        <v>51</v>
      </c>
      <c r="E315" s="8"/>
      <c r="F315" s="2"/>
      <c r="G315" s="2"/>
      <c r="H315" s="2"/>
      <c r="I315" s="2"/>
      <c r="J315" s="2"/>
      <c r="K315" s="2"/>
      <c r="L315" s="2"/>
    </row>
    <row r="316" spans="1:12" ht="15">
      <c r="A316" s="35"/>
      <c r="B316" s="50"/>
      <c r="C316" s="51"/>
      <c r="D316" s="11" t="s">
        <v>52</v>
      </c>
      <c r="E316" s="8"/>
      <c r="F316" s="2"/>
      <c r="G316" s="2">
        <f aca="true" t="shared" si="70" ref="G316:L316">+G320</f>
        <v>0</v>
      </c>
      <c r="H316" s="2">
        <f t="shared" si="70"/>
        <v>0</v>
      </c>
      <c r="I316" s="2">
        <f t="shared" si="70"/>
        <v>0</v>
      </c>
      <c r="J316" s="2">
        <f t="shared" si="70"/>
        <v>0</v>
      </c>
      <c r="K316" s="2">
        <f t="shared" si="70"/>
        <v>0</v>
      </c>
      <c r="L316" s="2">
        <f t="shared" si="70"/>
        <v>0</v>
      </c>
    </row>
    <row r="317" spans="1:12" ht="23.25" customHeight="1">
      <c r="A317" s="34">
        <v>73</v>
      </c>
      <c r="B317" s="54" t="s">
        <v>25</v>
      </c>
      <c r="C317" s="51" t="s">
        <v>65</v>
      </c>
      <c r="D317" s="11" t="s">
        <v>45</v>
      </c>
      <c r="E317" s="8"/>
      <c r="F317" s="2">
        <f>+F318+F319+F320</f>
        <v>0</v>
      </c>
      <c r="G317" s="2">
        <f aca="true" t="shared" si="71" ref="G317:L317">+G318+G319+G320</f>
        <v>0</v>
      </c>
      <c r="H317" s="2">
        <f t="shared" si="71"/>
        <v>0</v>
      </c>
      <c r="I317" s="2">
        <f t="shared" si="71"/>
        <v>0</v>
      </c>
      <c r="J317" s="2">
        <f t="shared" si="71"/>
        <v>0</v>
      </c>
      <c r="K317" s="2">
        <f t="shared" si="71"/>
        <v>0</v>
      </c>
      <c r="L317" s="2">
        <f t="shared" si="71"/>
        <v>0</v>
      </c>
    </row>
    <row r="318" spans="1:12" ht="21.75" customHeight="1">
      <c r="A318" s="35"/>
      <c r="B318" s="55"/>
      <c r="C318" s="51"/>
      <c r="D318" s="11" t="s">
        <v>50</v>
      </c>
      <c r="E318" s="8"/>
      <c r="F318" s="2"/>
      <c r="G318" s="2"/>
      <c r="H318" s="2"/>
      <c r="I318" s="2"/>
      <c r="J318" s="2"/>
      <c r="K318" s="2"/>
      <c r="L318" s="2"/>
    </row>
    <row r="319" spans="1:12" ht="32.25" customHeight="1">
      <c r="A319" s="35"/>
      <c r="B319" s="55"/>
      <c r="C319" s="51"/>
      <c r="D319" s="11" t="s">
        <v>51</v>
      </c>
      <c r="E319" s="8"/>
      <c r="F319" s="2"/>
      <c r="G319" s="2"/>
      <c r="H319" s="2"/>
      <c r="I319" s="2"/>
      <c r="J319" s="2"/>
      <c r="K319" s="2"/>
      <c r="L319" s="2"/>
    </row>
    <row r="320" spans="1:12" ht="39.75" customHeight="1">
      <c r="A320" s="35"/>
      <c r="B320" s="55"/>
      <c r="C320" s="51"/>
      <c r="D320" s="11" t="s">
        <v>52</v>
      </c>
      <c r="E320" s="8"/>
      <c r="F320" s="2"/>
      <c r="G320" s="2"/>
      <c r="H320" s="2"/>
      <c r="I320" s="2"/>
      <c r="J320" s="2"/>
      <c r="K320" s="2"/>
      <c r="L320" s="2"/>
    </row>
    <row r="321" spans="1:12" ht="15">
      <c r="A321" s="34">
        <v>74</v>
      </c>
      <c r="B321" s="50" t="s">
        <v>123</v>
      </c>
      <c r="C321" s="51" t="s">
        <v>65</v>
      </c>
      <c r="D321" s="11" t="s">
        <v>45</v>
      </c>
      <c r="E321" s="8"/>
      <c r="F321" s="2">
        <f aca="true" t="shared" si="72" ref="F321:L321">+F322+F323+F324</f>
        <v>12400</v>
      </c>
      <c r="G321" s="2">
        <f t="shared" si="72"/>
        <v>0</v>
      </c>
      <c r="H321" s="2">
        <f t="shared" si="72"/>
        <v>0</v>
      </c>
      <c r="I321" s="2">
        <f t="shared" si="72"/>
        <v>0</v>
      </c>
      <c r="J321" s="2">
        <f t="shared" si="72"/>
        <v>0</v>
      </c>
      <c r="K321" s="2">
        <f t="shared" si="72"/>
        <v>0</v>
      </c>
      <c r="L321" s="2">
        <f t="shared" si="72"/>
        <v>0</v>
      </c>
    </row>
    <row r="322" spans="1:12" ht="15">
      <c r="A322" s="35"/>
      <c r="B322" s="50"/>
      <c r="C322" s="51"/>
      <c r="D322" s="11" t="s">
        <v>50</v>
      </c>
      <c r="E322" s="8"/>
      <c r="F322" s="13">
        <v>9208.2</v>
      </c>
      <c r="G322" s="2"/>
      <c r="H322" s="2"/>
      <c r="I322" s="2"/>
      <c r="J322" s="2"/>
      <c r="K322" s="2"/>
      <c r="L322" s="2"/>
    </row>
    <row r="323" spans="1:12" ht="15">
      <c r="A323" s="35"/>
      <c r="B323" s="50"/>
      <c r="C323" s="51"/>
      <c r="D323" s="11" t="s">
        <v>51</v>
      </c>
      <c r="E323" s="8"/>
      <c r="F323" s="13">
        <v>2447.8</v>
      </c>
      <c r="G323" s="2"/>
      <c r="H323" s="2"/>
      <c r="I323" s="2"/>
      <c r="J323" s="2"/>
      <c r="K323" s="2"/>
      <c r="L323" s="2"/>
    </row>
    <row r="324" spans="1:12" ht="48" customHeight="1">
      <c r="A324" s="35"/>
      <c r="B324" s="50"/>
      <c r="C324" s="51"/>
      <c r="D324" s="11" t="s">
        <v>52</v>
      </c>
      <c r="E324" s="8"/>
      <c r="F324" s="13">
        <v>744</v>
      </c>
      <c r="G324" s="2"/>
      <c r="H324" s="2"/>
      <c r="I324" s="2"/>
      <c r="J324" s="2"/>
      <c r="K324" s="2"/>
      <c r="L324" s="2"/>
    </row>
    <row r="325" spans="1:12" ht="15">
      <c r="A325" s="37">
        <v>75</v>
      </c>
      <c r="B325" s="50" t="s">
        <v>116</v>
      </c>
      <c r="C325" s="51" t="s">
        <v>57</v>
      </c>
      <c r="D325" s="11" t="s">
        <v>45</v>
      </c>
      <c r="E325" s="8"/>
      <c r="F325" s="2">
        <f aca="true" t="shared" si="73" ref="F325:L328">+F329</f>
        <v>970.1</v>
      </c>
      <c r="G325" s="2">
        <f t="shared" si="73"/>
        <v>1526</v>
      </c>
      <c r="H325" s="2">
        <f t="shared" si="73"/>
        <v>1526</v>
      </c>
      <c r="I325" s="2">
        <f t="shared" si="73"/>
        <v>1478.3</v>
      </c>
      <c r="J325" s="2">
        <f t="shared" si="73"/>
        <v>1545.3</v>
      </c>
      <c r="K325" s="2">
        <f t="shared" si="73"/>
        <v>1545.3</v>
      </c>
      <c r="L325" s="2">
        <f t="shared" si="73"/>
        <v>1545.3</v>
      </c>
    </row>
    <row r="326" spans="1:12" ht="15">
      <c r="A326" s="37"/>
      <c r="B326" s="50"/>
      <c r="C326" s="51"/>
      <c r="D326" s="11" t="s">
        <v>50</v>
      </c>
      <c r="E326" s="8"/>
      <c r="F326" s="2">
        <f t="shared" si="73"/>
        <v>0</v>
      </c>
      <c r="G326" s="2">
        <f t="shared" si="73"/>
        <v>0</v>
      </c>
      <c r="H326" s="2">
        <f t="shared" si="73"/>
        <v>0</v>
      </c>
      <c r="I326" s="2">
        <f t="shared" si="73"/>
        <v>0</v>
      </c>
      <c r="J326" s="2">
        <f t="shared" si="73"/>
        <v>0</v>
      </c>
      <c r="K326" s="2">
        <f t="shared" si="73"/>
        <v>0</v>
      </c>
      <c r="L326" s="2">
        <f t="shared" si="73"/>
        <v>0</v>
      </c>
    </row>
    <row r="327" spans="1:12" ht="15">
      <c r="A327" s="37"/>
      <c r="B327" s="50"/>
      <c r="C327" s="51"/>
      <c r="D327" s="11" t="s">
        <v>51</v>
      </c>
      <c r="E327" s="8"/>
      <c r="F327" s="2">
        <f t="shared" si="73"/>
        <v>0</v>
      </c>
      <c r="G327" s="2">
        <f t="shared" si="73"/>
        <v>0</v>
      </c>
      <c r="H327" s="2">
        <f t="shared" si="73"/>
        <v>0</v>
      </c>
      <c r="I327" s="2">
        <f t="shared" si="73"/>
        <v>0</v>
      </c>
      <c r="J327" s="2">
        <f t="shared" si="73"/>
        <v>0</v>
      </c>
      <c r="K327" s="2">
        <f t="shared" si="73"/>
        <v>0</v>
      </c>
      <c r="L327" s="2">
        <f t="shared" si="73"/>
        <v>0</v>
      </c>
    </row>
    <row r="328" spans="1:12" ht="15">
      <c r="A328" s="37"/>
      <c r="B328" s="50"/>
      <c r="C328" s="51"/>
      <c r="D328" s="11" t="s">
        <v>52</v>
      </c>
      <c r="E328" s="8"/>
      <c r="F328" s="2">
        <f t="shared" si="73"/>
        <v>970.1</v>
      </c>
      <c r="G328" s="2">
        <f t="shared" si="73"/>
        <v>1526</v>
      </c>
      <c r="H328" s="2">
        <f t="shared" si="73"/>
        <v>1526</v>
      </c>
      <c r="I328" s="2">
        <f t="shared" si="73"/>
        <v>1478.3</v>
      </c>
      <c r="J328" s="2">
        <f t="shared" si="73"/>
        <v>1545.3</v>
      </c>
      <c r="K328" s="2">
        <f t="shared" si="73"/>
        <v>1545.3</v>
      </c>
      <c r="L328" s="2">
        <f t="shared" si="73"/>
        <v>1545.3</v>
      </c>
    </row>
    <row r="329" spans="1:12" ht="15">
      <c r="A329" s="37">
        <v>76</v>
      </c>
      <c r="B329" s="50" t="s">
        <v>67</v>
      </c>
      <c r="C329" s="51" t="s">
        <v>57</v>
      </c>
      <c r="D329" s="11" t="s">
        <v>45</v>
      </c>
      <c r="E329" s="8"/>
      <c r="F329" s="2">
        <f aca="true" t="shared" si="74" ref="F329:L332">+F333+F337</f>
        <v>970.1</v>
      </c>
      <c r="G329" s="2">
        <f t="shared" si="74"/>
        <v>1526</v>
      </c>
      <c r="H329" s="2">
        <f>+H332</f>
        <v>1526</v>
      </c>
      <c r="I329" s="2">
        <f>+I332</f>
        <v>1478.3</v>
      </c>
      <c r="J329" s="2">
        <f>+J332</f>
        <v>1545.3</v>
      </c>
      <c r="K329" s="2">
        <f>+K332</f>
        <v>1545.3</v>
      </c>
      <c r="L329" s="2">
        <f>+L332</f>
        <v>1545.3</v>
      </c>
    </row>
    <row r="330" spans="1:12" ht="15">
      <c r="A330" s="37"/>
      <c r="B330" s="50"/>
      <c r="C330" s="51"/>
      <c r="D330" s="11" t="s">
        <v>50</v>
      </c>
      <c r="E330" s="8"/>
      <c r="F330" s="2">
        <f t="shared" si="74"/>
        <v>0</v>
      </c>
      <c r="G330" s="2">
        <f t="shared" si="74"/>
        <v>0</v>
      </c>
      <c r="H330" s="2">
        <f t="shared" si="74"/>
        <v>0</v>
      </c>
      <c r="I330" s="2">
        <f t="shared" si="74"/>
        <v>0</v>
      </c>
      <c r="J330" s="2">
        <f t="shared" si="74"/>
        <v>0</v>
      </c>
      <c r="K330" s="2">
        <f t="shared" si="74"/>
        <v>0</v>
      </c>
      <c r="L330" s="2">
        <f t="shared" si="74"/>
        <v>0</v>
      </c>
    </row>
    <row r="331" spans="1:12" ht="15">
      <c r="A331" s="37"/>
      <c r="B331" s="50"/>
      <c r="C331" s="51"/>
      <c r="D331" s="11" t="s">
        <v>51</v>
      </c>
      <c r="E331" s="8"/>
      <c r="F331" s="2">
        <f t="shared" si="74"/>
        <v>0</v>
      </c>
      <c r="G331" s="2">
        <f t="shared" si="74"/>
        <v>0</v>
      </c>
      <c r="H331" s="2">
        <f t="shared" si="74"/>
        <v>0</v>
      </c>
      <c r="I331" s="2">
        <f t="shared" si="74"/>
        <v>0</v>
      </c>
      <c r="J331" s="2">
        <f t="shared" si="74"/>
        <v>0</v>
      </c>
      <c r="K331" s="2">
        <f t="shared" si="74"/>
        <v>0</v>
      </c>
      <c r="L331" s="2">
        <f t="shared" si="74"/>
        <v>0</v>
      </c>
    </row>
    <row r="332" spans="1:12" ht="15">
      <c r="A332" s="37"/>
      <c r="B332" s="50"/>
      <c r="C332" s="51"/>
      <c r="D332" s="11" t="s">
        <v>52</v>
      </c>
      <c r="E332" s="8"/>
      <c r="F332" s="2">
        <f t="shared" si="74"/>
        <v>970.1</v>
      </c>
      <c r="G332" s="2">
        <f t="shared" si="74"/>
        <v>1526</v>
      </c>
      <c r="H332" s="2">
        <f t="shared" si="74"/>
        <v>1526</v>
      </c>
      <c r="I332" s="2">
        <f t="shared" si="74"/>
        <v>1478.3</v>
      </c>
      <c r="J332" s="2">
        <f t="shared" si="74"/>
        <v>1545.3</v>
      </c>
      <c r="K332" s="2">
        <f t="shared" si="74"/>
        <v>1545.3</v>
      </c>
      <c r="L332" s="2">
        <f t="shared" si="74"/>
        <v>1545.3</v>
      </c>
    </row>
    <row r="333" spans="1:12" ht="15">
      <c r="A333" s="37">
        <v>77</v>
      </c>
      <c r="B333" s="50" t="s">
        <v>93</v>
      </c>
      <c r="C333" s="51" t="s">
        <v>57</v>
      </c>
      <c r="D333" s="11" t="s">
        <v>45</v>
      </c>
      <c r="E333" s="8"/>
      <c r="F333" s="2">
        <f aca="true" t="shared" si="75" ref="F333:L333">+F336</f>
        <v>46.2</v>
      </c>
      <c r="G333" s="2">
        <f t="shared" si="75"/>
        <v>46.2</v>
      </c>
      <c r="H333" s="2">
        <f t="shared" si="75"/>
        <v>46.2</v>
      </c>
      <c r="I333" s="2">
        <f t="shared" si="75"/>
        <v>0</v>
      </c>
      <c r="J333" s="2">
        <f t="shared" si="75"/>
        <v>46.1</v>
      </c>
      <c r="K333" s="2">
        <f t="shared" si="75"/>
        <v>46.1</v>
      </c>
      <c r="L333" s="2">
        <f t="shared" si="75"/>
        <v>46.1</v>
      </c>
    </row>
    <row r="334" spans="1:12" ht="15">
      <c r="A334" s="37"/>
      <c r="B334" s="50"/>
      <c r="C334" s="51"/>
      <c r="D334" s="11" t="s">
        <v>50</v>
      </c>
      <c r="E334" s="8"/>
      <c r="F334" s="2"/>
      <c r="G334" s="2"/>
      <c r="H334" s="2"/>
      <c r="I334" s="2"/>
      <c r="J334" s="2"/>
      <c r="K334" s="2"/>
      <c r="L334" s="2"/>
    </row>
    <row r="335" spans="1:12" ht="15">
      <c r="A335" s="37"/>
      <c r="B335" s="50"/>
      <c r="C335" s="51"/>
      <c r="D335" s="11" t="s">
        <v>51</v>
      </c>
      <c r="E335" s="8"/>
      <c r="F335" s="2"/>
      <c r="G335" s="2"/>
      <c r="H335" s="2"/>
      <c r="I335" s="2"/>
      <c r="J335" s="2"/>
      <c r="K335" s="2"/>
      <c r="L335" s="2"/>
    </row>
    <row r="336" spans="1:12" ht="15">
      <c r="A336" s="37"/>
      <c r="B336" s="50"/>
      <c r="C336" s="51"/>
      <c r="D336" s="11" t="s">
        <v>52</v>
      </c>
      <c r="E336" s="8"/>
      <c r="F336" s="13">
        <v>46.2</v>
      </c>
      <c r="G336" s="13">
        <v>46.2</v>
      </c>
      <c r="H336" s="13">
        <v>46.2</v>
      </c>
      <c r="I336" s="2">
        <v>0</v>
      </c>
      <c r="J336" s="2">
        <v>46.1</v>
      </c>
      <c r="K336" s="2">
        <v>46.1</v>
      </c>
      <c r="L336" s="2">
        <v>46.1</v>
      </c>
    </row>
    <row r="337" spans="1:12" ht="15">
      <c r="A337" s="37">
        <v>78</v>
      </c>
      <c r="B337" s="50" t="s">
        <v>94</v>
      </c>
      <c r="C337" s="51" t="s">
        <v>57</v>
      </c>
      <c r="D337" s="11" t="s">
        <v>45</v>
      </c>
      <c r="E337" s="8"/>
      <c r="F337" s="2">
        <f aca="true" t="shared" si="76" ref="F337:L337">+F340</f>
        <v>923.9</v>
      </c>
      <c r="G337" s="2">
        <f t="shared" si="76"/>
        <v>1479.8</v>
      </c>
      <c r="H337" s="2">
        <f t="shared" si="76"/>
        <v>1479.8</v>
      </c>
      <c r="I337" s="2">
        <f t="shared" si="76"/>
        <v>1478.3</v>
      </c>
      <c r="J337" s="2">
        <f t="shared" si="76"/>
        <v>1499.2</v>
      </c>
      <c r="K337" s="2">
        <f t="shared" si="76"/>
        <v>1499.2</v>
      </c>
      <c r="L337" s="2">
        <f t="shared" si="76"/>
        <v>1499.2</v>
      </c>
    </row>
    <row r="338" spans="1:12" ht="15">
      <c r="A338" s="37"/>
      <c r="B338" s="50"/>
      <c r="C338" s="51"/>
      <c r="D338" s="11" t="s">
        <v>50</v>
      </c>
      <c r="E338" s="8"/>
      <c r="F338" s="2"/>
      <c r="G338" s="2"/>
      <c r="H338" s="2"/>
      <c r="I338" s="2"/>
      <c r="J338" s="2"/>
      <c r="K338" s="2"/>
      <c r="L338" s="2"/>
    </row>
    <row r="339" spans="1:12" ht="15">
      <c r="A339" s="37"/>
      <c r="B339" s="50"/>
      <c r="C339" s="51"/>
      <c r="D339" s="11" t="s">
        <v>51</v>
      </c>
      <c r="E339" s="8"/>
      <c r="F339" s="2"/>
      <c r="G339" s="2"/>
      <c r="H339" s="2"/>
      <c r="I339" s="2"/>
      <c r="J339" s="2"/>
      <c r="K339" s="2"/>
      <c r="L339" s="2"/>
    </row>
    <row r="340" spans="1:12" ht="15">
      <c r="A340" s="37"/>
      <c r="B340" s="50"/>
      <c r="C340" s="51"/>
      <c r="D340" s="11" t="s">
        <v>52</v>
      </c>
      <c r="E340" s="8"/>
      <c r="F340" s="13">
        <v>923.9</v>
      </c>
      <c r="G340" s="13">
        <v>1479.8</v>
      </c>
      <c r="H340" s="13">
        <v>1479.8</v>
      </c>
      <c r="I340" s="2">
        <v>1478.3</v>
      </c>
      <c r="J340" s="2">
        <v>1499.2</v>
      </c>
      <c r="K340" s="2">
        <v>1499.2</v>
      </c>
      <c r="L340" s="2">
        <v>1499.2</v>
      </c>
    </row>
    <row r="341" spans="1:12" ht="15">
      <c r="A341" s="37">
        <v>79</v>
      </c>
      <c r="B341" s="50" t="s">
        <v>117</v>
      </c>
      <c r="C341" s="51" t="s">
        <v>57</v>
      </c>
      <c r="D341" s="11" t="s">
        <v>45</v>
      </c>
      <c r="E341" s="8"/>
      <c r="F341" s="2">
        <f aca="true" t="shared" si="77" ref="F341:L344">+F345</f>
        <v>2481.8999999999996</v>
      </c>
      <c r="G341" s="2">
        <f t="shared" si="77"/>
        <v>2027.8</v>
      </c>
      <c r="H341" s="2">
        <f t="shared" si="77"/>
        <v>2027.8</v>
      </c>
      <c r="I341" s="2">
        <f t="shared" si="77"/>
        <v>1003.3</v>
      </c>
      <c r="J341" s="2">
        <f t="shared" si="77"/>
        <v>943.6000000000001</v>
      </c>
      <c r="K341" s="2">
        <f t="shared" si="77"/>
        <v>944.4000000000001</v>
      </c>
      <c r="L341" s="2">
        <f t="shared" si="77"/>
        <v>944.4</v>
      </c>
    </row>
    <row r="342" spans="1:12" ht="15">
      <c r="A342" s="37"/>
      <c r="B342" s="50"/>
      <c r="C342" s="51"/>
      <c r="D342" s="11" t="s">
        <v>50</v>
      </c>
      <c r="E342" s="8"/>
      <c r="F342" s="2">
        <f t="shared" si="77"/>
        <v>0</v>
      </c>
      <c r="G342" s="2">
        <f t="shared" si="77"/>
        <v>0</v>
      </c>
      <c r="H342" s="2">
        <f t="shared" si="77"/>
        <v>0</v>
      </c>
      <c r="I342" s="2">
        <f t="shared" si="77"/>
        <v>0</v>
      </c>
      <c r="J342" s="2">
        <f t="shared" si="77"/>
        <v>0</v>
      </c>
      <c r="K342" s="2">
        <f t="shared" si="77"/>
        <v>0</v>
      </c>
      <c r="L342" s="2">
        <f t="shared" si="77"/>
        <v>0</v>
      </c>
    </row>
    <row r="343" spans="1:12" ht="15">
      <c r="A343" s="37"/>
      <c r="B343" s="50"/>
      <c r="C343" s="51"/>
      <c r="D343" s="11" t="s">
        <v>51</v>
      </c>
      <c r="E343" s="8"/>
      <c r="F343" s="2">
        <f t="shared" si="77"/>
        <v>1551.5</v>
      </c>
      <c r="G343" s="2">
        <f t="shared" si="77"/>
        <v>1551.5</v>
      </c>
      <c r="H343" s="2">
        <f t="shared" si="77"/>
        <v>1551.5</v>
      </c>
      <c r="I343" s="2">
        <f t="shared" si="77"/>
        <v>0</v>
      </c>
      <c r="J343" s="2">
        <f t="shared" si="77"/>
        <v>0</v>
      </c>
      <c r="K343" s="2">
        <f t="shared" si="77"/>
        <v>0</v>
      </c>
      <c r="L343" s="2">
        <f t="shared" si="77"/>
        <v>0</v>
      </c>
    </row>
    <row r="344" spans="1:12" ht="15">
      <c r="A344" s="37"/>
      <c r="B344" s="50"/>
      <c r="C344" s="51"/>
      <c r="D344" s="11" t="s">
        <v>52</v>
      </c>
      <c r="E344" s="8"/>
      <c r="F344" s="2">
        <f t="shared" si="77"/>
        <v>930.4</v>
      </c>
      <c r="G344" s="2">
        <f t="shared" si="77"/>
        <v>476.29999999999995</v>
      </c>
      <c r="H344" s="2">
        <f t="shared" si="77"/>
        <v>476.29999999999995</v>
      </c>
      <c r="I344" s="2">
        <f t="shared" si="77"/>
        <v>1003.3</v>
      </c>
      <c r="J344" s="2">
        <f t="shared" si="77"/>
        <v>943.6000000000001</v>
      </c>
      <c r="K344" s="2">
        <f t="shared" si="77"/>
        <v>944.4000000000001</v>
      </c>
      <c r="L344" s="2">
        <f t="shared" si="77"/>
        <v>944.4</v>
      </c>
    </row>
    <row r="345" spans="1:12" ht="15">
      <c r="A345" s="37">
        <v>80</v>
      </c>
      <c r="B345" s="50" t="s">
        <v>95</v>
      </c>
      <c r="C345" s="51" t="s">
        <v>57</v>
      </c>
      <c r="D345" s="11" t="s">
        <v>45</v>
      </c>
      <c r="E345" s="8"/>
      <c r="F345" s="2">
        <f aca="true" t="shared" si="78" ref="F345:L348">+F349+F353+F357</f>
        <v>2481.8999999999996</v>
      </c>
      <c r="G345" s="2">
        <f t="shared" si="78"/>
        <v>2027.8</v>
      </c>
      <c r="H345" s="2">
        <f t="shared" si="78"/>
        <v>2027.8</v>
      </c>
      <c r="I345" s="2">
        <f t="shared" si="78"/>
        <v>1003.3</v>
      </c>
      <c r="J345" s="2">
        <f t="shared" si="78"/>
        <v>943.6000000000001</v>
      </c>
      <c r="K345" s="2">
        <f t="shared" si="78"/>
        <v>944.4000000000001</v>
      </c>
      <c r="L345" s="2">
        <f t="shared" si="78"/>
        <v>944.4</v>
      </c>
    </row>
    <row r="346" spans="1:12" ht="15">
      <c r="A346" s="37"/>
      <c r="B346" s="50"/>
      <c r="C346" s="51"/>
      <c r="D346" s="11" t="s">
        <v>50</v>
      </c>
      <c r="E346" s="8"/>
      <c r="F346" s="2">
        <f t="shared" si="78"/>
        <v>0</v>
      </c>
      <c r="G346" s="2">
        <f t="shared" si="78"/>
        <v>0</v>
      </c>
      <c r="H346" s="2">
        <f t="shared" si="78"/>
        <v>0</v>
      </c>
      <c r="I346" s="2">
        <f t="shared" si="78"/>
        <v>0</v>
      </c>
      <c r="J346" s="2">
        <f t="shared" si="78"/>
        <v>0</v>
      </c>
      <c r="K346" s="2">
        <f t="shared" si="78"/>
        <v>0</v>
      </c>
      <c r="L346" s="2">
        <f t="shared" si="78"/>
        <v>0</v>
      </c>
    </row>
    <row r="347" spans="1:12" ht="15">
      <c r="A347" s="37"/>
      <c r="B347" s="50"/>
      <c r="C347" s="51"/>
      <c r="D347" s="11" t="s">
        <v>51</v>
      </c>
      <c r="E347" s="8"/>
      <c r="F347" s="2">
        <f t="shared" si="78"/>
        <v>1551.5</v>
      </c>
      <c r="G347" s="2">
        <f t="shared" si="78"/>
        <v>1551.5</v>
      </c>
      <c r="H347" s="2">
        <f t="shared" si="78"/>
        <v>1551.5</v>
      </c>
      <c r="I347" s="2">
        <f t="shared" si="78"/>
        <v>0</v>
      </c>
      <c r="J347" s="2">
        <f t="shared" si="78"/>
        <v>0</v>
      </c>
      <c r="K347" s="2">
        <f t="shared" si="78"/>
        <v>0</v>
      </c>
      <c r="L347" s="2">
        <f t="shared" si="78"/>
        <v>0</v>
      </c>
    </row>
    <row r="348" spans="1:12" ht="15">
      <c r="A348" s="37"/>
      <c r="B348" s="50"/>
      <c r="C348" s="51"/>
      <c r="D348" s="11" t="s">
        <v>52</v>
      </c>
      <c r="E348" s="8"/>
      <c r="F348" s="2">
        <f t="shared" si="78"/>
        <v>930.4</v>
      </c>
      <c r="G348" s="2">
        <f t="shared" si="78"/>
        <v>476.29999999999995</v>
      </c>
      <c r="H348" s="2">
        <f t="shared" si="78"/>
        <v>476.29999999999995</v>
      </c>
      <c r="I348" s="2">
        <f t="shared" si="78"/>
        <v>1003.3</v>
      </c>
      <c r="J348" s="2">
        <f t="shared" si="78"/>
        <v>943.6000000000001</v>
      </c>
      <c r="K348" s="2">
        <f t="shared" si="78"/>
        <v>944.4000000000001</v>
      </c>
      <c r="L348" s="2">
        <f t="shared" si="78"/>
        <v>944.4</v>
      </c>
    </row>
    <row r="349" spans="1:12" ht="15">
      <c r="A349" s="37">
        <v>81</v>
      </c>
      <c r="B349" s="50" t="s">
        <v>96</v>
      </c>
      <c r="C349" s="51" t="s">
        <v>57</v>
      </c>
      <c r="D349" s="11" t="s">
        <v>45</v>
      </c>
      <c r="E349" s="8"/>
      <c r="F349" s="2">
        <f aca="true" t="shared" si="79" ref="F349:L349">+F352</f>
        <v>205</v>
      </c>
      <c r="G349" s="2">
        <f t="shared" si="79"/>
        <v>205</v>
      </c>
      <c r="H349" s="2">
        <f t="shared" si="79"/>
        <v>205</v>
      </c>
      <c r="I349" s="2">
        <f t="shared" si="79"/>
        <v>205</v>
      </c>
      <c r="J349" s="2">
        <f t="shared" si="79"/>
        <v>205</v>
      </c>
      <c r="K349" s="2">
        <f t="shared" si="79"/>
        <v>205</v>
      </c>
      <c r="L349" s="2">
        <f t="shared" si="79"/>
        <v>205</v>
      </c>
    </row>
    <row r="350" spans="1:12" ht="15">
      <c r="A350" s="37"/>
      <c r="B350" s="50"/>
      <c r="C350" s="51"/>
      <c r="D350" s="11" t="s">
        <v>50</v>
      </c>
      <c r="E350" s="8"/>
      <c r="F350" s="2"/>
      <c r="G350" s="2"/>
      <c r="H350" s="2"/>
      <c r="I350" s="2"/>
      <c r="J350" s="2"/>
      <c r="K350" s="2"/>
      <c r="L350" s="2"/>
    </row>
    <row r="351" spans="1:12" ht="15">
      <c r="A351" s="37"/>
      <c r="B351" s="50"/>
      <c r="C351" s="51"/>
      <c r="D351" s="11" t="s">
        <v>51</v>
      </c>
      <c r="E351" s="8"/>
      <c r="F351" s="2"/>
      <c r="G351" s="2"/>
      <c r="H351" s="2"/>
      <c r="I351" s="2"/>
      <c r="J351" s="2"/>
      <c r="K351" s="2"/>
      <c r="L351" s="2"/>
    </row>
    <row r="352" spans="1:12" ht="15">
      <c r="A352" s="37"/>
      <c r="B352" s="50"/>
      <c r="C352" s="51"/>
      <c r="D352" s="11" t="s">
        <v>52</v>
      </c>
      <c r="E352" s="8"/>
      <c r="F352" s="13">
        <v>205</v>
      </c>
      <c r="G352" s="13">
        <v>205</v>
      </c>
      <c r="H352" s="2">
        <v>205</v>
      </c>
      <c r="I352" s="2">
        <v>205</v>
      </c>
      <c r="J352" s="2">
        <v>205</v>
      </c>
      <c r="K352" s="2">
        <v>205</v>
      </c>
      <c r="L352" s="2">
        <v>205</v>
      </c>
    </row>
    <row r="353" spans="1:12" ht="18" customHeight="1">
      <c r="A353" s="37">
        <v>82</v>
      </c>
      <c r="B353" s="50" t="s">
        <v>97</v>
      </c>
      <c r="C353" s="51" t="s">
        <v>57</v>
      </c>
      <c r="D353" s="11" t="s">
        <v>45</v>
      </c>
      <c r="E353" s="8"/>
      <c r="F353" s="2">
        <f aca="true" t="shared" si="80" ref="F353:L353">+F356</f>
        <v>626.3</v>
      </c>
      <c r="G353" s="2">
        <f t="shared" si="80"/>
        <v>172.2</v>
      </c>
      <c r="H353" s="2">
        <f t="shared" si="80"/>
        <v>172.2</v>
      </c>
      <c r="I353" s="2">
        <f t="shared" si="80"/>
        <v>699.1999999999999</v>
      </c>
      <c r="J353" s="2">
        <f t="shared" si="80"/>
        <v>639.5000000000001</v>
      </c>
      <c r="K353" s="2">
        <f t="shared" si="80"/>
        <v>640.3000000000001</v>
      </c>
      <c r="L353" s="2">
        <f t="shared" si="80"/>
        <v>640.3</v>
      </c>
    </row>
    <row r="354" spans="1:12" ht="24" customHeight="1">
      <c r="A354" s="37"/>
      <c r="B354" s="50"/>
      <c r="C354" s="51"/>
      <c r="D354" s="11" t="s">
        <v>50</v>
      </c>
      <c r="E354" s="8"/>
      <c r="F354" s="2"/>
      <c r="G354" s="2"/>
      <c r="H354" s="2"/>
      <c r="I354" s="2"/>
      <c r="J354" s="2"/>
      <c r="K354" s="2"/>
      <c r="L354" s="2"/>
    </row>
    <row r="355" spans="1:12" ht="17.25" customHeight="1">
      <c r="A355" s="37"/>
      <c r="B355" s="50"/>
      <c r="C355" s="51"/>
      <c r="D355" s="11" t="s">
        <v>51</v>
      </c>
      <c r="E355" s="8"/>
      <c r="F355" s="2"/>
      <c r="G355" s="2"/>
      <c r="H355" s="2"/>
      <c r="I355" s="2"/>
      <c r="J355" s="2"/>
      <c r="K355" s="2"/>
      <c r="L355" s="2"/>
    </row>
    <row r="356" spans="1:12" ht="27" customHeight="1">
      <c r="A356" s="37"/>
      <c r="B356" s="50"/>
      <c r="C356" s="51"/>
      <c r="D356" s="11" t="s">
        <v>52</v>
      </c>
      <c r="E356" s="8"/>
      <c r="F356" s="13">
        <v>626.3</v>
      </c>
      <c r="G356" s="13">
        <v>172.2</v>
      </c>
      <c r="H356" s="13">
        <v>172.2</v>
      </c>
      <c r="I356" s="2">
        <f>747.4+156-156.8-47.4</f>
        <v>699.1999999999999</v>
      </c>
      <c r="J356" s="2">
        <f>687.7-156.8-47.4+156</f>
        <v>639.5000000000001</v>
      </c>
      <c r="K356" s="2">
        <f>688.5-156.8-47.4+156</f>
        <v>640.3000000000001</v>
      </c>
      <c r="L356" s="2">
        <v>640.3</v>
      </c>
    </row>
    <row r="357" spans="1:12" ht="15">
      <c r="A357" s="37">
        <v>83</v>
      </c>
      <c r="B357" s="50" t="s">
        <v>98</v>
      </c>
      <c r="C357" s="51" t="s">
        <v>57</v>
      </c>
      <c r="D357" s="11" t="s">
        <v>45</v>
      </c>
      <c r="E357" s="8"/>
      <c r="F357" s="2">
        <f aca="true" t="shared" si="81" ref="F357:L357">+F359+F360</f>
        <v>1650.6</v>
      </c>
      <c r="G357" s="2">
        <f t="shared" si="81"/>
        <v>1650.6</v>
      </c>
      <c r="H357" s="2">
        <f t="shared" si="81"/>
        <v>1650.6</v>
      </c>
      <c r="I357" s="2">
        <f t="shared" si="81"/>
        <v>99.1</v>
      </c>
      <c r="J357" s="2">
        <f t="shared" si="81"/>
        <v>99.1</v>
      </c>
      <c r="K357" s="2">
        <f t="shared" si="81"/>
        <v>99.1</v>
      </c>
      <c r="L357" s="2">
        <f t="shared" si="81"/>
        <v>99.1</v>
      </c>
    </row>
    <row r="358" spans="1:12" ht="15">
      <c r="A358" s="37"/>
      <c r="B358" s="50"/>
      <c r="C358" s="51"/>
      <c r="D358" s="11" t="s">
        <v>50</v>
      </c>
      <c r="E358" s="8"/>
      <c r="F358" s="2"/>
      <c r="G358" s="2"/>
      <c r="H358" s="2"/>
      <c r="I358" s="2"/>
      <c r="J358" s="2"/>
      <c r="K358" s="2"/>
      <c r="L358" s="2"/>
    </row>
    <row r="359" spans="1:12" ht="15">
      <c r="A359" s="37"/>
      <c r="B359" s="50"/>
      <c r="C359" s="51"/>
      <c r="D359" s="11" t="s">
        <v>51</v>
      </c>
      <c r="E359" s="8"/>
      <c r="F359" s="13">
        <v>1551.5</v>
      </c>
      <c r="G359" s="13">
        <v>1551.5</v>
      </c>
      <c r="H359" s="13">
        <v>1551.5</v>
      </c>
      <c r="I359" s="2"/>
      <c r="J359" s="2"/>
      <c r="K359" s="2"/>
      <c r="L359" s="2"/>
    </row>
    <row r="360" spans="1:12" ht="15">
      <c r="A360" s="37"/>
      <c r="B360" s="50"/>
      <c r="C360" s="51"/>
      <c r="D360" s="11" t="s">
        <v>52</v>
      </c>
      <c r="E360" s="8"/>
      <c r="F360" s="13">
        <v>99.1</v>
      </c>
      <c r="G360" s="13">
        <v>99.1</v>
      </c>
      <c r="H360" s="13">
        <v>99.1</v>
      </c>
      <c r="I360" s="2">
        <v>99.1</v>
      </c>
      <c r="J360" s="2">
        <v>99.1</v>
      </c>
      <c r="K360" s="2">
        <v>99.1</v>
      </c>
      <c r="L360" s="2">
        <v>99.1</v>
      </c>
    </row>
    <row r="361" spans="1:12" ht="15">
      <c r="A361" s="37">
        <v>84</v>
      </c>
      <c r="B361" s="50" t="s">
        <v>118</v>
      </c>
      <c r="C361" s="51" t="s">
        <v>57</v>
      </c>
      <c r="D361" s="11" t="s">
        <v>45</v>
      </c>
      <c r="E361" s="8"/>
      <c r="F361" s="2">
        <f>+F362+F363+F364</f>
        <v>28165</v>
      </c>
      <c r="G361" s="2">
        <f aca="true" t="shared" si="82" ref="G361:L361">+G362+G363+G364</f>
        <v>27472.699999999997</v>
      </c>
      <c r="H361" s="2">
        <f t="shared" si="82"/>
        <v>27720.7</v>
      </c>
      <c r="I361" s="2">
        <f t="shared" si="82"/>
        <v>29397.9</v>
      </c>
      <c r="J361" s="2">
        <f t="shared" si="82"/>
        <v>30928.100000000002</v>
      </c>
      <c r="K361" s="2">
        <f t="shared" si="82"/>
        <v>31378</v>
      </c>
      <c r="L361" s="2">
        <f t="shared" si="82"/>
        <v>31378</v>
      </c>
    </row>
    <row r="362" spans="1:12" ht="15">
      <c r="A362" s="37"/>
      <c r="B362" s="50"/>
      <c r="C362" s="51"/>
      <c r="D362" s="11" t="s">
        <v>50</v>
      </c>
      <c r="E362" s="8"/>
      <c r="F362" s="2">
        <f aca="true" t="shared" si="83" ref="F362:L364">+F366</f>
        <v>0</v>
      </c>
      <c r="G362" s="2">
        <f t="shared" si="83"/>
        <v>0</v>
      </c>
      <c r="H362" s="2">
        <f t="shared" si="83"/>
        <v>0</v>
      </c>
      <c r="I362" s="2">
        <f t="shared" si="83"/>
        <v>0</v>
      </c>
      <c r="J362" s="2">
        <f t="shared" si="83"/>
        <v>0</v>
      </c>
      <c r="K362" s="2">
        <f t="shared" si="83"/>
        <v>0</v>
      </c>
      <c r="L362" s="2">
        <f t="shared" si="83"/>
        <v>0</v>
      </c>
    </row>
    <row r="363" spans="1:12" ht="15">
      <c r="A363" s="37"/>
      <c r="B363" s="50"/>
      <c r="C363" s="51"/>
      <c r="D363" s="11" t="s">
        <v>51</v>
      </c>
      <c r="E363" s="8"/>
      <c r="F363" s="2">
        <f t="shared" si="83"/>
        <v>0</v>
      </c>
      <c r="G363" s="2">
        <f t="shared" si="83"/>
        <v>0</v>
      </c>
      <c r="H363" s="2">
        <f t="shared" si="83"/>
        <v>0</v>
      </c>
      <c r="I363" s="2">
        <f t="shared" si="83"/>
        <v>0</v>
      </c>
      <c r="J363" s="2">
        <f t="shared" si="83"/>
        <v>0</v>
      </c>
      <c r="K363" s="2">
        <f t="shared" si="83"/>
        <v>0</v>
      </c>
      <c r="L363" s="2">
        <f t="shared" si="83"/>
        <v>0</v>
      </c>
    </row>
    <row r="364" spans="1:12" ht="15">
      <c r="A364" s="37"/>
      <c r="B364" s="50"/>
      <c r="C364" s="51"/>
      <c r="D364" s="11" t="s">
        <v>52</v>
      </c>
      <c r="E364" s="8"/>
      <c r="F364" s="2">
        <f t="shared" si="83"/>
        <v>28165</v>
      </c>
      <c r="G364" s="2">
        <f t="shared" si="83"/>
        <v>27472.699999999997</v>
      </c>
      <c r="H364" s="2">
        <f t="shared" si="83"/>
        <v>27720.7</v>
      </c>
      <c r="I364" s="2">
        <f t="shared" si="83"/>
        <v>29397.9</v>
      </c>
      <c r="J364" s="2">
        <f t="shared" si="83"/>
        <v>30928.100000000002</v>
      </c>
      <c r="K364" s="2">
        <f t="shared" si="83"/>
        <v>31378</v>
      </c>
      <c r="L364" s="2">
        <f t="shared" si="83"/>
        <v>31378</v>
      </c>
    </row>
    <row r="365" spans="1:12" ht="15">
      <c r="A365" s="37">
        <v>85</v>
      </c>
      <c r="B365" s="50" t="s">
        <v>68</v>
      </c>
      <c r="C365" s="51" t="s">
        <v>57</v>
      </c>
      <c r="D365" s="11" t="s">
        <v>45</v>
      </c>
      <c r="E365" s="8"/>
      <c r="F365" s="2">
        <f>+F366+F367+F368</f>
        <v>28165</v>
      </c>
      <c r="G365" s="2">
        <f aca="true" t="shared" si="84" ref="G365:L365">+G366+G367+G368</f>
        <v>27472.699999999997</v>
      </c>
      <c r="H365" s="2">
        <f t="shared" si="84"/>
        <v>27720.7</v>
      </c>
      <c r="I365" s="2">
        <f t="shared" si="84"/>
        <v>29397.9</v>
      </c>
      <c r="J365" s="2">
        <f t="shared" si="84"/>
        <v>30928.100000000002</v>
      </c>
      <c r="K365" s="2">
        <f t="shared" si="84"/>
        <v>31378</v>
      </c>
      <c r="L365" s="2">
        <f t="shared" si="84"/>
        <v>31378</v>
      </c>
    </row>
    <row r="366" spans="1:12" ht="15">
      <c r="A366" s="37"/>
      <c r="B366" s="50"/>
      <c r="C366" s="51"/>
      <c r="D366" s="11" t="s">
        <v>50</v>
      </c>
      <c r="E366" s="8"/>
      <c r="F366" s="2">
        <f aca="true" t="shared" si="85" ref="F366:L366">+F370+F374+F378</f>
        <v>0</v>
      </c>
      <c r="G366" s="2">
        <f t="shared" si="85"/>
        <v>0</v>
      </c>
      <c r="H366" s="2">
        <f t="shared" si="85"/>
        <v>0</v>
      </c>
      <c r="I366" s="2">
        <f t="shared" si="85"/>
        <v>0</v>
      </c>
      <c r="J366" s="2">
        <f t="shared" si="85"/>
        <v>0</v>
      </c>
      <c r="K366" s="2">
        <f t="shared" si="85"/>
        <v>0</v>
      </c>
      <c r="L366" s="2">
        <f t="shared" si="85"/>
        <v>0</v>
      </c>
    </row>
    <row r="367" spans="1:12" ht="15">
      <c r="A367" s="37"/>
      <c r="B367" s="50"/>
      <c r="C367" s="51"/>
      <c r="D367" s="11" t="s">
        <v>51</v>
      </c>
      <c r="E367" s="8"/>
      <c r="F367" s="2">
        <f aca="true" t="shared" si="86" ref="F367:L367">+F371+F375+F379+F384</f>
        <v>0</v>
      </c>
      <c r="G367" s="2">
        <f t="shared" si="86"/>
        <v>0</v>
      </c>
      <c r="H367" s="2">
        <f t="shared" si="86"/>
        <v>0</v>
      </c>
      <c r="I367" s="2">
        <f t="shared" si="86"/>
        <v>0</v>
      </c>
      <c r="J367" s="2">
        <f t="shared" si="86"/>
        <v>0</v>
      </c>
      <c r="K367" s="2">
        <f t="shared" si="86"/>
        <v>0</v>
      </c>
      <c r="L367" s="2">
        <f t="shared" si="86"/>
        <v>0</v>
      </c>
    </row>
    <row r="368" spans="1:12" ht="15">
      <c r="A368" s="37"/>
      <c r="B368" s="50"/>
      <c r="C368" s="51"/>
      <c r="D368" s="11" t="s">
        <v>52</v>
      </c>
      <c r="E368" s="8"/>
      <c r="F368" s="2">
        <f>+F372+F376+F380+F393+F397</f>
        <v>28165</v>
      </c>
      <c r="G368" s="2">
        <f>+G372+G376+G380+G393+G397</f>
        <v>27472.699999999997</v>
      </c>
      <c r="H368" s="2">
        <f>+H372+H376+H380+H393+H397</f>
        <v>27720.7</v>
      </c>
      <c r="I368" s="2">
        <f>+I372+I376+I380</f>
        <v>29397.9</v>
      </c>
      <c r="J368" s="2">
        <f>+J372+J376+J380</f>
        <v>30928.100000000002</v>
      </c>
      <c r="K368" s="2">
        <f>+K372+K376+K380</f>
        <v>31378</v>
      </c>
      <c r="L368" s="2">
        <f>+L372+L376+L380</f>
        <v>31378</v>
      </c>
    </row>
    <row r="369" spans="1:12" ht="15">
      <c r="A369" s="37">
        <v>86</v>
      </c>
      <c r="B369" s="50" t="s">
        <v>99</v>
      </c>
      <c r="C369" s="51" t="s">
        <v>57</v>
      </c>
      <c r="D369" s="11" t="s">
        <v>45</v>
      </c>
      <c r="E369" s="8"/>
      <c r="F369" s="2">
        <f aca="true" t="shared" si="87" ref="F369:L369">+F372</f>
        <v>2009.1</v>
      </c>
      <c r="G369" s="2">
        <f t="shared" si="87"/>
        <v>1918.9</v>
      </c>
      <c r="H369" s="2">
        <f t="shared" si="87"/>
        <v>1983.1</v>
      </c>
      <c r="I369" s="2">
        <f t="shared" si="87"/>
        <v>27413.7</v>
      </c>
      <c r="J369" s="2">
        <f t="shared" si="87"/>
        <v>28966.9</v>
      </c>
      <c r="K369" s="2">
        <f t="shared" si="87"/>
        <v>29398</v>
      </c>
      <c r="L369" s="2">
        <f t="shared" si="87"/>
        <v>29398</v>
      </c>
    </row>
    <row r="370" spans="1:12" ht="15">
      <c r="A370" s="37"/>
      <c r="B370" s="50"/>
      <c r="C370" s="51"/>
      <c r="D370" s="11" t="s">
        <v>50</v>
      </c>
      <c r="E370" s="8"/>
      <c r="F370" s="2"/>
      <c r="G370" s="2"/>
      <c r="H370" s="2"/>
      <c r="I370" s="2"/>
      <c r="J370" s="2"/>
      <c r="K370" s="2"/>
      <c r="L370" s="2"/>
    </row>
    <row r="371" spans="1:12" ht="15">
      <c r="A371" s="37"/>
      <c r="B371" s="50"/>
      <c r="C371" s="51"/>
      <c r="D371" s="11" t="s">
        <v>51</v>
      </c>
      <c r="E371" s="8"/>
      <c r="F371" s="2"/>
      <c r="G371" s="2"/>
      <c r="H371" s="2"/>
      <c r="I371" s="2"/>
      <c r="J371" s="2"/>
      <c r="K371" s="2"/>
      <c r="L371" s="2"/>
    </row>
    <row r="372" spans="1:12" ht="15">
      <c r="A372" s="37"/>
      <c r="B372" s="50"/>
      <c r="C372" s="51"/>
      <c r="D372" s="11" t="s">
        <v>52</v>
      </c>
      <c r="E372" s="8"/>
      <c r="F372" s="13">
        <v>2009.1</v>
      </c>
      <c r="G372" s="13">
        <v>1918.9</v>
      </c>
      <c r="H372" s="13">
        <v>1983.1</v>
      </c>
      <c r="I372" s="2">
        <v>27413.7</v>
      </c>
      <c r="J372" s="2">
        <v>28966.9</v>
      </c>
      <c r="K372" s="2">
        <v>29398</v>
      </c>
      <c r="L372" s="2">
        <v>29398</v>
      </c>
    </row>
    <row r="373" spans="1:12" ht="15">
      <c r="A373" s="37">
        <v>87</v>
      </c>
      <c r="B373" s="50" t="s">
        <v>100</v>
      </c>
      <c r="C373" s="51" t="s">
        <v>57</v>
      </c>
      <c r="D373" s="11" t="s">
        <v>45</v>
      </c>
      <c r="E373" s="8"/>
      <c r="F373" s="2">
        <f aca="true" t="shared" si="88" ref="F373:L373">+F376</f>
        <v>418.6</v>
      </c>
      <c r="G373" s="2">
        <f t="shared" si="88"/>
        <v>444.4</v>
      </c>
      <c r="H373" s="2">
        <f t="shared" si="88"/>
        <v>444.4</v>
      </c>
      <c r="I373" s="2">
        <f t="shared" si="88"/>
        <v>475</v>
      </c>
      <c r="J373" s="2">
        <f t="shared" si="88"/>
        <v>451.7</v>
      </c>
      <c r="K373" s="2">
        <f t="shared" si="88"/>
        <v>470.2</v>
      </c>
      <c r="L373" s="2">
        <f t="shared" si="88"/>
        <v>470.2</v>
      </c>
    </row>
    <row r="374" spans="1:12" ht="15">
      <c r="A374" s="37"/>
      <c r="B374" s="50"/>
      <c r="C374" s="51"/>
      <c r="D374" s="11" t="s">
        <v>50</v>
      </c>
      <c r="E374" s="8"/>
      <c r="F374" s="2"/>
      <c r="G374" s="2"/>
      <c r="H374" s="2"/>
      <c r="I374" s="2"/>
      <c r="J374" s="2"/>
      <c r="K374" s="2"/>
      <c r="L374" s="2"/>
    </row>
    <row r="375" spans="1:12" ht="15">
      <c r="A375" s="37"/>
      <c r="B375" s="50"/>
      <c r="C375" s="51"/>
      <c r="D375" s="11" t="s">
        <v>51</v>
      </c>
      <c r="E375" s="8"/>
      <c r="F375" s="2"/>
      <c r="G375" s="2"/>
      <c r="H375" s="2"/>
      <c r="I375" s="2"/>
      <c r="J375" s="2"/>
      <c r="K375" s="2"/>
      <c r="L375" s="2"/>
    </row>
    <row r="376" spans="1:12" ht="15">
      <c r="A376" s="37"/>
      <c r="B376" s="50"/>
      <c r="C376" s="51"/>
      <c r="D376" s="11" t="s">
        <v>52</v>
      </c>
      <c r="E376" s="8"/>
      <c r="F376" s="13">
        <v>418.6</v>
      </c>
      <c r="G376" s="13">
        <v>444.4</v>
      </c>
      <c r="H376" s="13">
        <v>444.4</v>
      </c>
      <c r="I376" s="2">
        <v>475</v>
      </c>
      <c r="J376" s="2">
        <v>451.7</v>
      </c>
      <c r="K376" s="2">
        <v>470.2</v>
      </c>
      <c r="L376" s="2">
        <v>470.2</v>
      </c>
    </row>
    <row r="377" spans="1:12" ht="15">
      <c r="A377" s="37">
        <v>88</v>
      </c>
      <c r="B377" s="50" t="s">
        <v>101</v>
      </c>
      <c r="C377" s="51" t="s">
        <v>57</v>
      </c>
      <c r="D377" s="11" t="s">
        <v>45</v>
      </c>
      <c r="E377" s="8"/>
      <c r="F377" s="2">
        <f aca="true" t="shared" si="89" ref="F377:L377">+F380</f>
        <v>43.8</v>
      </c>
      <c r="G377" s="2">
        <f t="shared" si="89"/>
        <v>43.2</v>
      </c>
      <c r="H377" s="2">
        <f t="shared" si="89"/>
        <v>43.2</v>
      </c>
      <c r="I377" s="2">
        <f t="shared" si="89"/>
        <v>1509.1999999999998</v>
      </c>
      <c r="J377" s="2">
        <f t="shared" si="89"/>
        <v>1509.5</v>
      </c>
      <c r="K377" s="2">
        <f t="shared" si="89"/>
        <v>1509.8</v>
      </c>
      <c r="L377" s="2">
        <f t="shared" si="89"/>
        <v>1509.8</v>
      </c>
    </row>
    <row r="378" spans="1:12" ht="15">
      <c r="A378" s="37"/>
      <c r="B378" s="50"/>
      <c r="C378" s="51"/>
      <c r="D378" s="11" t="s">
        <v>50</v>
      </c>
      <c r="E378" s="8"/>
      <c r="F378" s="2"/>
      <c r="G378" s="2"/>
      <c r="H378" s="2"/>
      <c r="I378" s="2"/>
      <c r="J378" s="2"/>
      <c r="K378" s="2"/>
      <c r="L378" s="2"/>
    </row>
    <row r="379" spans="1:12" ht="15">
      <c r="A379" s="37"/>
      <c r="B379" s="50"/>
      <c r="C379" s="51"/>
      <c r="D379" s="11" t="s">
        <v>51</v>
      </c>
      <c r="E379" s="8"/>
      <c r="F379" s="2"/>
      <c r="G379" s="2"/>
      <c r="H379" s="2"/>
      <c r="I379" s="2"/>
      <c r="J379" s="2"/>
      <c r="K379" s="2"/>
      <c r="L379" s="2"/>
    </row>
    <row r="380" spans="1:12" ht="15">
      <c r="A380" s="37"/>
      <c r="B380" s="50"/>
      <c r="C380" s="51"/>
      <c r="D380" s="11" t="s">
        <v>52</v>
      </c>
      <c r="E380" s="8"/>
      <c r="F380" s="13">
        <v>43.8</v>
      </c>
      <c r="G380" s="13">
        <v>43.2</v>
      </c>
      <c r="H380" s="13">
        <v>43.2</v>
      </c>
      <c r="I380" s="2">
        <f>30+10+15+1451.1+3.1</f>
        <v>1509.1999999999998</v>
      </c>
      <c r="J380" s="2">
        <f>30+10.3+15+3.1+1451.1</f>
        <v>1509.5</v>
      </c>
      <c r="K380" s="2">
        <f>30+10.6+15+3.1+1451.1</f>
        <v>1509.8</v>
      </c>
      <c r="L380" s="2">
        <f>30+10.6+15+3.1+1451.1</f>
        <v>1509.8</v>
      </c>
    </row>
    <row r="381" spans="1:12" ht="15">
      <c r="A381" s="37"/>
      <c r="B381" s="50"/>
      <c r="C381" s="51"/>
      <c r="D381" s="11" t="s">
        <v>58</v>
      </c>
      <c r="E381" s="8"/>
      <c r="F381" s="2"/>
      <c r="G381" s="2"/>
      <c r="H381" s="2"/>
      <c r="I381" s="8"/>
      <c r="J381" s="8"/>
      <c r="K381" s="8"/>
      <c r="L381" s="8"/>
    </row>
    <row r="382" spans="1:12" ht="15">
      <c r="A382" s="37">
        <v>89</v>
      </c>
      <c r="B382" s="50" t="s">
        <v>102</v>
      </c>
      <c r="C382" s="51" t="s">
        <v>57</v>
      </c>
      <c r="D382" s="11" t="s">
        <v>45</v>
      </c>
      <c r="E382" s="8"/>
      <c r="F382" s="2">
        <f>+F384</f>
        <v>0</v>
      </c>
      <c r="G382" s="2">
        <f>+G384</f>
        <v>0</v>
      </c>
      <c r="H382" s="2"/>
      <c r="I382" s="2"/>
      <c r="J382" s="2"/>
      <c r="K382" s="2"/>
      <c r="L382" s="2"/>
    </row>
    <row r="383" spans="1:12" ht="15">
      <c r="A383" s="37"/>
      <c r="B383" s="50"/>
      <c r="C383" s="51"/>
      <c r="D383" s="11" t="s">
        <v>50</v>
      </c>
      <c r="E383" s="8"/>
      <c r="F383" s="2"/>
      <c r="G383" s="2"/>
      <c r="H383" s="2"/>
      <c r="I383" s="2"/>
      <c r="J383" s="2"/>
      <c r="K383" s="2"/>
      <c r="L383" s="2"/>
    </row>
    <row r="384" spans="1:12" ht="15">
      <c r="A384" s="37"/>
      <c r="B384" s="50"/>
      <c r="C384" s="51"/>
      <c r="D384" s="11" t="s">
        <v>51</v>
      </c>
      <c r="E384" s="8"/>
      <c r="F384" s="2"/>
      <c r="G384" s="2"/>
      <c r="H384" s="2"/>
      <c r="I384" s="2"/>
      <c r="J384" s="2"/>
      <c r="K384" s="2"/>
      <c r="L384" s="2"/>
    </row>
    <row r="385" spans="1:12" ht="15">
      <c r="A385" s="37"/>
      <c r="B385" s="50"/>
      <c r="C385" s="51"/>
      <c r="D385" s="11" t="s">
        <v>52</v>
      </c>
      <c r="E385" s="8"/>
      <c r="F385" s="2"/>
      <c r="G385" s="2"/>
      <c r="H385" s="2"/>
      <c r="I385" s="2"/>
      <c r="J385" s="2"/>
      <c r="K385" s="2"/>
      <c r="L385" s="2"/>
    </row>
    <row r="386" spans="1:12" ht="33" customHeight="1">
      <c r="A386" s="37">
        <v>90</v>
      </c>
      <c r="B386" s="50" t="s">
        <v>103</v>
      </c>
      <c r="C386" s="51" t="s">
        <v>57</v>
      </c>
      <c r="D386" s="11" t="s">
        <v>45</v>
      </c>
      <c r="E386" s="8"/>
      <c r="F386" s="2"/>
      <c r="G386" s="2">
        <f>+G388+G389</f>
        <v>0</v>
      </c>
      <c r="H386" s="2"/>
      <c r="I386" s="2"/>
      <c r="J386" s="2"/>
      <c r="K386" s="2"/>
      <c r="L386" s="2"/>
    </row>
    <row r="387" spans="1:12" ht="33.75" customHeight="1">
      <c r="A387" s="37"/>
      <c r="B387" s="50"/>
      <c r="C387" s="51"/>
      <c r="D387" s="11" t="s">
        <v>50</v>
      </c>
      <c r="E387" s="8"/>
      <c r="F387" s="2"/>
      <c r="G387" s="2"/>
      <c r="H387" s="2"/>
      <c r="I387" s="2"/>
      <c r="J387" s="2"/>
      <c r="K387" s="2"/>
      <c r="L387" s="2"/>
    </row>
    <row r="388" spans="1:12" ht="15">
      <c r="A388" s="37"/>
      <c r="B388" s="50"/>
      <c r="C388" s="51"/>
      <c r="D388" s="11" t="s">
        <v>51</v>
      </c>
      <c r="E388" s="8"/>
      <c r="F388" s="2"/>
      <c r="G388" s="2"/>
      <c r="H388" s="2"/>
      <c r="I388" s="2"/>
      <c r="J388" s="2"/>
      <c r="K388" s="2"/>
      <c r="L388" s="2"/>
    </row>
    <row r="389" spans="1:12" ht="27" customHeight="1">
      <c r="A389" s="37"/>
      <c r="B389" s="50"/>
      <c r="C389" s="51"/>
      <c r="D389" s="11" t="s">
        <v>52</v>
      </c>
      <c r="E389" s="8"/>
      <c r="F389" s="2"/>
      <c r="G389" s="2"/>
      <c r="H389" s="2"/>
      <c r="I389" s="2"/>
      <c r="J389" s="2"/>
      <c r="K389" s="2"/>
      <c r="L389" s="2"/>
    </row>
    <row r="390" spans="1:12" ht="30" customHeight="1">
      <c r="A390" s="37">
        <v>91</v>
      </c>
      <c r="B390" s="50" t="s">
        <v>124</v>
      </c>
      <c r="C390" s="51" t="s">
        <v>57</v>
      </c>
      <c r="D390" s="11" t="s">
        <v>45</v>
      </c>
      <c r="E390" s="8"/>
      <c r="F390" s="2">
        <f>+F391+F392+F393</f>
        <v>9741.9</v>
      </c>
      <c r="G390" s="2">
        <f aca="true" t="shared" si="90" ref="G390:L390">+G391+G392+G393</f>
        <v>18430.3</v>
      </c>
      <c r="H390" s="2">
        <f t="shared" si="90"/>
        <v>17500.2</v>
      </c>
      <c r="I390" s="2">
        <f t="shared" si="90"/>
        <v>0</v>
      </c>
      <c r="J390" s="2">
        <f t="shared" si="90"/>
        <v>0</v>
      </c>
      <c r="K390" s="2">
        <f t="shared" si="90"/>
        <v>0</v>
      </c>
      <c r="L390" s="2">
        <f t="shared" si="90"/>
        <v>0</v>
      </c>
    </row>
    <row r="391" spans="1:12" ht="30" customHeight="1">
      <c r="A391" s="37"/>
      <c r="B391" s="50"/>
      <c r="C391" s="51"/>
      <c r="D391" s="11" t="s">
        <v>50</v>
      </c>
      <c r="E391" s="8"/>
      <c r="F391" s="2"/>
      <c r="G391" s="2"/>
      <c r="H391" s="2"/>
      <c r="I391" s="2"/>
      <c r="J391" s="2"/>
      <c r="K391" s="2"/>
      <c r="L391" s="2"/>
    </row>
    <row r="392" spans="1:12" ht="30" customHeight="1">
      <c r="A392" s="37"/>
      <c r="B392" s="50"/>
      <c r="C392" s="51"/>
      <c r="D392" s="11" t="s">
        <v>51</v>
      </c>
      <c r="E392" s="8"/>
      <c r="F392" s="2"/>
      <c r="G392" s="2"/>
      <c r="H392" s="2"/>
      <c r="I392" s="2"/>
      <c r="J392" s="2"/>
      <c r="K392" s="2"/>
      <c r="L392" s="2"/>
    </row>
    <row r="393" spans="1:12" ht="42" customHeight="1">
      <c r="A393" s="37"/>
      <c r="B393" s="50"/>
      <c r="C393" s="51"/>
      <c r="D393" s="11" t="s">
        <v>52</v>
      </c>
      <c r="E393" s="8"/>
      <c r="F393" s="13">
        <v>9741.9</v>
      </c>
      <c r="G393" s="13">
        <v>18430.3</v>
      </c>
      <c r="H393" s="13">
        <v>17500.2</v>
      </c>
      <c r="I393" s="2"/>
      <c r="J393" s="2"/>
      <c r="K393" s="2"/>
      <c r="L393" s="2"/>
    </row>
    <row r="394" spans="1:12" ht="30" customHeight="1">
      <c r="A394" s="37">
        <v>92</v>
      </c>
      <c r="B394" s="50" t="s">
        <v>130</v>
      </c>
      <c r="C394" s="51" t="s">
        <v>57</v>
      </c>
      <c r="D394" s="11" t="s">
        <v>45</v>
      </c>
      <c r="E394" s="8"/>
      <c r="F394" s="2">
        <f>+F395+F396+F397</f>
        <v>15951.6</v>
      </c>
      <c r="G394" s="2">
        <f aca="true" t="shared" si="91" ref="G394:L394">+G395+G396+G397</f>
        <v>6635.9</v>
      </c>
      <c r="H394" s="2">
        <f t="shared" si="91"/>
        <v>7749.8</v>
      </c>
      <c r="I394" s="2">
        <f t="shared" si="91"/>
        <v>0</v>
      </c>
      <c r="J394" s="2">
        <f t="shared" si="91"/>
        <v>0</v>
      </c>
      <c r="K394" s="2">
        <f t="shared" si="91"/>
        <v>0</v>
      </c>
      <c r="L394" s="2">
        <f t="shared" si="91"/>
        <v>0</v>
      </c>
    </row>
    <row r="395" spans="1:12" ht="30" customHeight="1">
      <c r="A395" s="37"/>
      <c r="B395" s="50"/>
      <c r="C395" s="51"/>
      <c r="D395" s="11" t="s">
        <v>50</v>
      </c>
      <c r="E395" s="8"/>
      <c r="F395" s="2"/>
      <c r="G395" s="2"/>
      <c r="H395" s="2"/>
      <c r="I395" s="2"/>
      <c r="J395" s="2"/>
      <c r="K395" s="2"/>
      <c r="L395" s="2"/>
    </row>
    <row r="396" spans="1:12" ht="30" customHeight="1">
      <c r="A396" s="37"/>
      <c r="B396" s="50"/>
      <c r="C396" s="51"/>
      <c r="D396" s="11" t="s">
        <v>51</v>
      </c>
      <c r="E396" s="8"/>
      <c r="F396" s="2"/>
      <c r="G396" s="2"/>
      <c r="H396" s="2"/>
      <c r="I396" s="2"/>
      <c r="J396" s="2"/>
      <c r="K396" s="2"/>
      <c r="L396" s="2"/>
    </row>
    <row r="397" spans="1:12" ht="42" customHeight="1">
      <c r="A397" s="37"/>
      <c r="B397" s="50"/>
      <c r="C397" s="51"/>
      <c r="D397" s="11" t="s">
        <v>52</v>
      </c>
      <c r="E397" s="8"/>
      <c r="F397" s="13">
        <v>15951.6</v>
      </c>
      <c r="G397" s="13">
        <v>6635.9</v>
      </c>
      <c r="H397" s="13">
        <v>7749.8</v>
      </c>
      <c r="I397" s="2"/>
      <c r="J397" s="2"/>
      <c r="K397" s="2"/>
      <c r="L397" s="2"/>
    </row>
  </sheetData>
  <sheetProtection/>
  <mergeCells count="296">
    <mergeCell ref="A390:A393"/>
    <mergeCell ref="B390:B393"/>
    <mergeCell ref="C390:C393"/>
    <mergeCell ref="A382:A385"/>
    <mergeCell ref="B382:B385"/>
    <mergeCell ref="C382:C385"/>
    <mergeCell ref="A386:A389"/>
    <mergeCell ref="B386:B389"/>
    <mergeCell ref="C386:C389"/>
    <mergeCell ref="A373:A376"/>
    <mergeCell ref="B373:B376"/>
    <mergeCell ref="C373:C376"/>
    <mergeCell ref="A377:A381"/>
    <mergeCell ref="B377:B381"/>
    <mergeCell ref="C377:C381"/>
    <mergeCell ref="A365:A368"/>
    <mergeCell ref="B365:B368"/>
    <mergeCell ref="C365:C368"/>
    <mergeCell ref="A369:A372"/>
    <mergeCell ref="B369:B372"/>
    <mergeCell ref="C369:C372"/>
    <mergeCell ref="A357:A360"/>
    <mergeCell ref="B357:B360"/>
    <mergeCell ref="C357:C360"/>
    <mergeCell ref="A361:A364"/>
    <mergeCell ref="B361:B364"/>
    <mergeCell ref="C361:C364"/>
    <mergeCell ref="A349:A352"/>
    <mergeCell ref="B349:B352"/>
    <mergeCell ref="C349:C352"/>
    <mergeCell ref="A353:A356"/>
    <mergeCell ref="B353:B356"/>
    <mergeCell ref="C353:C356"/>
    <mergeCell ref="A341:A344"/>
    <mergeCell ref="B341:B344"/>
    <mergeCell ref="C341:C344"/>
    <mergeCell ref="A345:A348"/>
    <mergeCell ref="B345:B348"/>
    <mergeCell ref="C345:C348"/>
    <mergeCell ref="A333:A336"/>
    <mergeCell ref="B333:B336"/>
    <mergeCell ref="C333:C336"/>
    <mergeCell ref="A337:A340"/>
    <mergeCell ref="B337:B340"/>
    <mergeCell ref="C337:C340"/>
    <mergeCell ref="A325:A328"/>
    <mergeCell ref="B325:B328"/>
    <mergeCell ref="C325:C328"/>
    <mergeCell ref="A329:A332"/>
    <mergeCell ref="B329:B332"/>
    <mergeCell ref="C329:C332"/>
    <mergeCell ref="A317:A320"/>
    <mergeCell ref="B317:B320"/>
    <mergeCell ref="C317:C320"/>
    <mergeCell ref="A321:A324"/>
    <mergeCell ref="B321:B324"/>
    <mergeCell ref="C321:C324"/>
    <mergeCell ref="A309:A312"/>
    <mergeCell ref="B309:B312"/>
    <mergeCell ref="C309:C312"/>
    <mergeCell ref="A313:A316"/>
    <mergeCell ref="B313:B316"/>
    <mergeCell ref="C313:C316"/>
    <mergeCell ref="A301:A304"/>
    <mergeCell ref="B301:B304"/>
    <mergeCell ref="C301:C304"/>
    <mergeCell ref="A305:A308"/>
    <mergeCell ref="B305:B308"/>
    <mergeCell ref="C305:C308"/>
    <mergeCell ref="A293:A296"/>
    <mergeCell ref="B293:B296"/>
    <mergeCell ref="C293:C296"/>
    <mergeCell ref="A297:A300"/>
    <mergeCell ref="B297:B300"/>
    <mergeCell ref="C297:C300"/>
    <mergeCell ref="A285:A288"/>
    <mergeCell ref="B285:B288"/>
    <mergeCell ref="C285:C288"/>
    <mergeCell ref="A289:A292"/>
    <mergeCell ref="B289:B292"/>
    <mergeCell ref="C289:C292"/>
    <mergeCell ref="A277:A280"/>
    <mergeCell ref="B277:B280"/>
    <mergeCell ref="C277:C280"/>
    <mergeCell ref="A281:A284"/>
    <mergeCell ref="B281:B284"/>
    <mergeCell ref="C281:C284"/>
    <mergeCell ref="A269:A272"/>
    <mergeCell ref="B269:B272"/>
    <mergeCell ref="C269:C272"/>
    <mergeCell ref="A273:A276"/>
    <mergeCell ref="B273:B276"/>
    <mergeCell ref="C273:C276"/>
    <mergeCell ref="A261:A264"/>
    <mergeCell ref="B261:B264"/>
    <mergeCell ref="C261:C264"/>
    <mergeCell ref="A265:A268"/>
    <mergeCell ref="B265:B268"/>
    <mergeCell ref="C265:C268"/>
    <mergeCell ref="A253:A256"/>
    <mergeCell ref="B253:B256"/>
    <mergeCell ref="C253:C256"/>
    <mergeCell ref="A257:A260"/>
    <mergeCell ref="B257:B260"/>
    <mergeCell ref="C257:C260"/>
    <mergeCell ref="A245:A248"/>
    <mergeCell ref="B245:B248"/>
    <mergeCell ref="C245:C248"/>
    <mergeCell ref="A249:A252"/>
    <mergeCell ref="B249:B252"/>
    <mergeCell ref="C249:C252"/>
    <mergeCell ref="A237:A240"/>
    <mergeCell ref="B237:B240"/>
    <mergeCell ref="C237:C240"/>
    <mergeCell ref="A241:A244"/>
    <mergeCell ref="B241:B244"/>
    <mergeCell ref="C241:C244"/>
    <mergeCell ref="A229:A232"/>
    <mergeCell ref="B229:B232"/>
    <mergeCell ref="C229:C232"/>
    <mergeCell ref="A233:A236"/>
    <mergeCell ref="B233:B236"/>
    <mergeCell ref="C233:C236"/>
    <mergeCell ref="A221:A224"/>
    <mergeCell ref="B221:B224"/>
    <mergeCell ref="C221:C224"/>
    <mergeCell ref="A225:A228"/>
    <mergeCell ref="B225:B228"/>
    <mergeCell ref="C225:C228"/>
    <mergeCell ref="A213:A216"/>
    <mergeCell ref="B213:B216"/>
    <mergeCell ref="C213:C216"/>
    <mergeCell ref="A217:A220"/>
    <mergeCell ref="B217:B220"/>
    <mergeCell ref="C217:C220"/>
    <mergeCell ref="A205:A208"/>
    <mergeCell ref="B205:B208"/>
    <mergeCell ref="C205:C208"/>
    <mergeCell ref="A209:A212"/>
    <mergeCell ref="B209:B212"/>
    <mergeCell ref="C209:C212"/>
    <mergeCell ref="A197:A200"/>
    <mergeCell ref="B197:B200"/>
    <mergeCell ref="C197:C200"/>
    <mergeCell ref="A201:A204"/>
    <mergeCell ref="B201:B204"/>
    <mergeCell ref="C201:C204"/>
    <mergeCell ref="A189:A192"/>
    <mergeCell ref="B189:B192"/>
    <mergeCell ref="C189:C192"/>
    <mergeCell ref="A193:A196"/>
    <mergeCell ref="B193:B196"/>
    <mergeCell ref="C193:C196"/>
    <mergeCell ref="A181:A184"/>
    <mergeCell ref="B181:B184"/>
    <mergeCell ref="C181:C184"/>
    <mergeCell ref="A185:A188"/>
    <mergeCell ref="B185:B188"/>
    <mergeCell ref="C185:C188"/>
    <mergeCell ref="A173:A176"/>
    <mergeCell ref="B173:B176"/>
    <mergeCell ref="C173:C176"/>
    <mergeCell ref="A177:A180"/>
    <mergeCell ref="B177:B180"/>
    <mergeCell ref="C177:C180"/>
    <mergeCell ref="A165:A168"/>
    <mergeCell ref="B165:B168"/>
    <mergeCell ref="C165:C168"/>
    <mergeCell ref="A169:A172"/>
    <mergeCell ref="B169:B172"/>
    <mergeCell ref="C169:C172"/>
    <mergeCell ref="A157:A160"/>
    <mergeCell ref="B157:B160"/>
    <mergeCell ref="C157:C160"/>
    <mergeCell ref="A161:A164"/>
    <mergeCell ref="B161:B164"/>
    <mergeCell ref="C161:C164"/>
    <mergeCell ref="A149:A152"/>
    <mergeCell ref="B149:B152"/>
    <mergeCell ref="C149:C152"/>
    <mergeCell ref="A153:A156"/>
    <mergeCell ref="B153:B156"/>
    <mergeCell ref="C153:C156"/>
    <mergeCell ref="B133:B136"/>
    <mergeCell ref="C133:C136"/>
    <mergeCell ref="A137:A140"/>
    <mergeCell ref="A145:A148"/>
    <mergeCell ref="B145:B148"/>
    <mergeCell ref="C145:C148"/>
    <mergeCell ref="A125:A128"/>
    <mergeCell ref="B125:B128"/>
    <mergeCell ref="C125:C128"/>
    <mergeCell ref="A141:A144"/>
    <mergeCell ref="B141:B144"/>
    <mergeCell ref="C141:C144"/>
    <mergeCell ref="A129:A132"/>
    <mergeCell ref="B129:B132"/>
    <mergeCell ref="C129:C132"/>
    <mergeCell ref="A133:A136"/>
    <mergeCell ref="A117:A120"/>
    <mergeCell ref="B117:B120"/>
    <mergeCell ref="C117:C120"/>
    <mergeCell ref="A121:A124"/>
    <mergeCell ref="B121:B124"/>
    <mergeCell ref="C121:C124"/>
    <mergeCell ref="A108:A112"/>
    <mergeCell ref="B108:B112"/>
    <mergeCell ref="C108:C112"/>
    <mergeCell ref="A113:A116"/>
    <mergeCell ref="B113:B116"/>
    <mergeCell ref="C113:C116"/>
    <mergeCell ref="A88:A91"/>
    <mergeCell ref="B88:B91"/>
    <mergeCell ref="C88:C91"/>
    <mergeCell ref="A104:A107"/>
    <mergeCell ref="B104:B107"/>
    <mergeCell ref="C104:C107"/>
    <mergeCell ref="A80:A83"/>
    <mergeCell ref="B80:B83"/>
    <mergeCell ref="C80:C83"/>
    <mergeCell ref="A84:A87"/>
    <mergeCell ref="B84:B87"/>
    <mergeCell ref="C84:C87"/>
    <mergeCell ref="C100:C103"/>
    <mergeCell ref="A72:A75"/>
    <mergeCell ref="B72:B75"/>
    <mergeCell ref="C72:C75"/>
    <mergeCell ref="B92:B95"/>
    <mergeCell ref="A92:A95"/>
    <mergeCell ref="C92:C95"/>
    <mergeCell ref="A76:A79"/>
    <mergeCell ref="B76:B79"/>
    <mergeCell ref="C76:C79"/>
    <mergeCell ref="B68:B71"/>
    <mergeCell ref="C68:C71"/>
    <mergeCell ref="A68:A71"/>
    <mergeCell ref="A60:A63"/>
    <mergeCell ref="B60:B63"/>
    <mergeCell ref="C60:C63"/>
    <mergeCell ref="A64:A67"/>
    <mergeCell ref="B64:B67"/>
    <mergeCell ref="C64:C67"/>
    <mergeCell ref="A52:A55"/>
    <mergeCell ref="B52:B55"/>
    <mergeCell ref="C52:C55"/>
    <mergeCell ref="A56:A59"/>
    <mergeCell ref="B56:B59"/>
    <mergeCell ref="C56:C59"/>
    <mergeCell ref="A44:A47"/>
    <mergeCell ref="B44:B47"/>
    <mergeCell ref="C44:C47"/>
    <mergeCell ref="A48:A51"/>
    <mergeCell ref="B48:B51"/>
    <mergeCell ref="C48:C51"/>
    <mergeCell ref="A36:A39"/>
    <mergeCell ref="B36:B39"/>
    <mergeCell ref="C36:C39"/>
    <mergeCell ref="A40:A43"/>
    <mergeCell ref="B40:B43"/>
    <mergeCell ref="C40:C43"/>
    <mergeCell ref="B15:B19"/>
    <mergeCell ref="C15:C19"/>
    <mergeCell ref="A32:A35"/>
    <mergeCell ref="B32:B35"/>
    <mergeCell ref="C32:C35"/>
    <mergeCell ref="A5:L5"/>
    <mergeCell ref="A6:L6"/>
    <mergeCell ref="A20:A31"/>
    <mergeCell ref="B20:B31"/>
    <mergeCell ref="C20:C23"/>
    <mergeCell ref="C24:C27"/>
    <mergeCell ref="C28:C31"/>
    <mergeCell ref="A9:L9"/>
    <mergeCell ref="A10:L10"/>
    <mergeCell ref="A15:A19"/>
    <mergeCell ref="A1:L1"/>
    <mergeCell ref="A2:L2"/>
    <mergeCell ref="A3:L3"/>
    <mergeCell ref="A4:L4"/>
    <mergeCell ref="A7:L7"/>
    <mergeCell ref="A8:L8"/>
    <mergeCell ref="A11:L11"/>
    <mergeCell ref="A12:A13"/>
    <mergeCell ref="B12:B13"/>
    <mergeCell ref="C12:C13"/>
    <mergeCell ref="D12:L12"/>
    <mergeCell ref="A394:A397"/>
    <mergeCell ref="B394:B397"/>
    <mergeCell ref="C394:C397"/>
    <mergeCell ref="B137:B140"/>
    <mergeCell ref="C137:C140"/>
    <mergeCell ref="A96:A99"/>
    <mergeCell ref="B96:B99"/>
    <mergeCell ref="C96:C99"/>
    <mergeCell ref="A100:A103"/>
    <mergeCell ref="B100:B103"/>
  </mergeCells>
  <printOptions/>
  <pageMargins left="0.31496062992125984" right="0" top="1.1811023622047245" bottom="0" header="0.31496062992125984" footer="0.31496062992125984"/>
  <pageSetup horizontalDpi="600" verticalDpi="600" orientation="landscape" paperSize="9" scale="55" r:id="rId1"/>
  <rowBreaks count="10" manualBreakCount="10">
    <brk id="43" max="11" man="1"/>
    <brk id="87" max="11" man="1"/>
    <brk id="124" max="11" man="1"/>
    <brk id="164" max="11" man="1"/>
    <brk id="204" max="11" man="1"/>
    <brk id="236" max="11" man="1"/>
    <brk id="264" max="11" man="1"/>
    <brk id="296" max="11" man="1"/>
    <brk id="328" max="11" man="1"/>
    <brk id="3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Admin147</cp:lastModifiedBy>
  <cp:lastPrinted>2020-03-25T09:15:08Z</cp:lastPrinted>
  <dcterms:created xsi:type="dcterms:W3CDTF">2019-04-16T06:02:15Z</dcterms:created>
  <dcterms:modified xsi:type="dcterms:W3CDTF">2020-03-31T07:46:58Z</dcterms:modified>
  <cp:category/>
  <cp:version/>
  <cp:contentType/>
  <cp:contentStatus/>
</cp:coreProperties>
</file>